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75" yWindow="870" windowWidth="11355" windowHeight="8715" tabRatio="957"/>
  </bookViews>
  <sheets>
    <sheet name="Труба AISI 304" sheetId="26" r:id="rId1"/>
    <sheet name="Труба AISI 201" sheetId="27" r:id="rId2"/>
    <sheet name="Труба AISI 316" sheetId="32" r:id="rId3"/>
    <sheet name="Труба профильная 304" sheetId="29" r:id="rId4"/>
    <sheet name="Труба профильная 201, 430" sheetId="30" r:id="rId5"/>
    <sheet name="Труба AISI 304 EN DIN" sheetId="28" r:id="rId6"/>
    <sheet name="Лист AISI 304" sheetId="14" r:id="rId7"/>
    <sheet name="Лист AISI 201, 430" sheetId="25" r:id="rId8"/>
    <sheet name="Круг AISI 304" sheetId="31" r:id="rId9"/>
    <sheet name="Круг AISI 201" sheetId="35" r:id="rId10"/>
    <sheet name="Фурнитура ограждения" sheetId="34" r:id="rId11"/>
  </sheets>
  <definedNames>
    <definedName name="_xlnm._FilterDatabase" localSheetId="1" hidden="1">'Труба AISI 201'!$A$3:$L$67</definedName>
    <definedName name="_xlnm._FilterDatabase" localSheetId="5" hidden="1">'Труба AISI 304 EN DIN'!$A$15:$L$52</definedName>
    <definedName name="_xlnm._FilterDatabase" localSheetId="3" hidden="1">'Труба профильная 304'!$A$4:$L$69</definedName>
    <definedName name="_xlnm.Print_Area" localSheetId="9">'Круг AISI 201'!#REF!</definedName>
    <definedName name="_xlnm.Print_Area" localSheetId="8">'Круг AISI 304'!#REF!</definedName>
    <definedName name="_xlnm.Print_Area" localSheetId="7">'Лист AISI 201, 430'!$A$1:$K$33</definedName>
    <definedName name="_xlnm.Print_Area" localSheetId="6">'Лист AISI 304'!$A$1:$L$29</definedName>
    <definedName name="_xlnm.Print_Area" localSheetId="1">'Труба AISI 201'!#REF!</definedName>
    <definedName name="_xlnm.Print_Area" localSheetId="0">'Труба AISI 304'!#REF!</definedName>
    <definedName name="_xlnm.Print_Area" localSheetId="5">'Труба AISI 304 EN DIN'!#REF!</definedName>
    <definedName name="_xlnm.Print_Area" localSheetId="2">'Труба AISI 316'!#REF!</definedName>
    <definedName name="_xlnm.Print_Area" localSheetId="4">'Труба профильная 201, 430'!#REF!</definedName>
    <definedName name="_xlnm.Print_Area" localSheetId="3">'Труба профильная 304'!#REF!</definedName>
    <definedName name="_xlnm.Print_Area" localSheetId="10">'Фурнитура ограждения'!$A$1:$K$60</definedName>
  </definedNames>
  <calcPr calcId="125725"/>
</workbook>
</file>

<file path=xl/calcChain.xml><?xml version="1.0" encoding="utf-8"?>
<calcChain xmlns="http://schemas.openxmlformats.org/spreadsheetml/2006/main">
  <c r="K10" i="35"/>
  <c r="L10" s="1"/>
  <c r="J10"/>
  <c r="K9"/>
  <c r="J9"/>
  <c r="L9" s="1"/>
  <c r="K8"/>
  <c r="L8" s="1"/>
  <c r="J8"/>
  <c r="K7"/>
  <c r="J7"/>
  <c r="L7" s="1"/>
  <c r="K6"/>
  <c r="L6" s="1"/>
  <c r="J6"/>
  <c r="K5"/>
  <c r="J5"/>
  <c r="L5" s="1"/>
  <c r="K4"/>
  <c r="L4" s="1"/>
  <c r="J4"/>
  <c r="K3"/>
  <c r="J3"/>
  <c r="L3" s="1"/>
  <c r="K56" i="27" l="1"/>
  <c r="E56"/>
  <c r="K42"/>
  <c r="E42"/>
  <c r="K10"/>
  <c r="E10"/>
  <c r="K7"/>
  <c r="E7"/>
  <c r="K53" i="30" l="1"/>
  <c r="K64" i="29" l="1"/>
  <c r="E64"/>
  <c r="K70" i="26"/>
  <c r="E70"/>
  <c r="I17" i="31"/>
  <c r="K26" i="25" l="1"/>
  <c r="K22"/>
  <c r="K17"/>
  <c r="K24" i="30" l="1"/>
  <c r="E24"/>
  <c r="K23"/>
  <c r="E23"/>
  <c r="K9"/>
  <c r="E9"/>
  <c r="K4"/>
  <c r="E4"/>
  <c r="K53" i="29" l="1"/>
  <c r="E53"/>
  <c r="K51"/>
  <c r="E51"/>
  <c r="K52"/>
  <c r="E52"/>
  <c r="K29"/>
  <c r="E29"/>
  <c r="K27"/>
  <c r="E27"/>
  <c r="K26"/>
  <c r="E26"/>
  <c r="K25"/>
  <c r="E25"/>
  <c r="K31"/>
  <c r="E31"/>
  <c r="K30"/>
  <c r="E30"/>
  <c r="K55" i="27"/>
  <c r="E55"/>
  <c r="K50"/>
  <c r="E50"/>
  <c r="K41"/>
  <c r="E41"/>
  <c r="K36"/>
  <c r="E36"/>
  <c r="K22"/>
  <c r="E22"/>
  <c r="K85" i="26"/>
  <c r="E85"/>
  <c r="K80"/>
  <c r="E80"/>
  <c r="E81"/>
  <c r="K81"/>
  <c r="K78"/>
  <c r="E78"/>
  <c r="K60"/>
  <c r="E60"/>
  <c r="K55"/>
  <c r="E55"/>
  <c r="K68" l="1"/>
  <c r="E68"/>
  <c r="K62"/>
  <c r="E62"/>
  <c r="K51"/>
  <c r="E51"/>
  <c r="K45"/>
  <c r="E45"/>
  <c r="K9"/>
  <c r="E9"/>
  <c r="K8"/>
  <c r="E8"/>
  <c r="I7" i="31" l="1"/>
  <c r="K36" i="30"/>
  <c r="E36"/>
  <c r="K29"/>
  <c r="E29"/>
  <c r="K15" l="1"/>
  <c r="E15"/>
  <c r="E8"/>
  <c r="E7"/>
  <c r="E6"/>
  <c r="E5"/>
  <c r="K5"/>
  <c r="K62" i="29" l="1"/>
  <c r="E62"/>
  <c r="K38"/>
  <c r="E38"/>
  <c r="K17"/>
  <c r="E17"/>
  <c r="K11"/>
  <c r="E11"/>
  <c r="K28"/>
  <c r="E28"/>
  <c r="K5"/>
  <c r="E5"/>
  <c r="K66" i="27" l="1"/>
  <c r="E66"/>
  <c r="K26"/>
  <c r="E26"/>
  <c r="K16"/>
  <c r="E16"/>
  <c r="K58" i="26"/>
  <c r="E58"/>
  <c r="K50"/>
  <c r="E50"/>
  <c r="K39"/>
  <c r="E39"/>
  <c r="K41"/>
  <c r="E41"/>
  <c r="K23"/>
  <c r="E23"/>
  <c r="K20"/>
  <c r="E20"/>
  <c r="K19"/>
  <c r="E19"/>
  <c r="K10"/>
  <c r="E10"/>
  <c r="K87" l="1"/>
  <c r="E87"/>
  <c r="K59" i="29" l="1"/>
  <c r="E59"/>
  <c r="K45"/>
  <c r="E45"/>
  <c r="K37"/>
  <c r="E37"/>
  <c r="K16"/>
  <c r="E16"/>
  <c r="K9"/>
  <c r="E9"/>
  <c r="K33" i="30"/>
  <c r="E33"/>
  <c r="K27" i="25" l="1"/>
  <c r="K25"/>
  <c r="K23"/>
  <c r="K20"/>
  <c r="K19"/>
  <c r="K18"/>
  <c r="K22" i="26" l="1"/>
  <c r="E22"/>
  <c r="L4" i="14"/>
  <c r="E4" i="34" l="1"/>
  <c r="E7"/>
  <c r="K6" i="29"/>
  <c r="E6"/>
  <c r="K5" i="26"/>
  <c r="E5"/>
  <c r="K21" i="27" l="1"/>
  <c r="E21"/>
  <c r="E8" i="34"/>
  <c r="K13" i="29"/>
  <c r="E13"/>
  <c r="K57"/>
  <c r="E57"/>
  <c r="K57" i="26" l="1"/>
  <c r="E57"/>
  <c r="K71" l="1"/>
  <c r="E71"/>
  <c r="K12"/>
  <c r="E12"/>
  <c r="K21" i="29" l="1"/>
  <c r="E21"/>
  <c r="K11" i="27"/>
  <c r="E11"/>
  <c r="K60" i="30"/>
  <c r="E60"/>
  <c r="K49" i="28"/>
  <c r="K48"/>
  <c r="K47"/>
  <c r="K37"/>
  <c r="K32"/>
  <c r="K31"/>
  <c r="K30"/>
  <c r="K28"/>
  <c r="K26"/>
  <c r="K12" l="1"/>
  <c r="K7"/>
  <c r="K20" i="30"/>
  <c r="E20"/>
  <c r="K18"/>
  <c r="E18"/>
  <c r="K41" i="29"/>
  <c r="E41"/>
  <c r="K54" i="27" l="1"/>
  <c r="E54"/>
  <c r="K63" i="26"/>
  <c r="E63"/>
  <c r="K61" l="1"/>
  <c r="E61"/>
  <c r="K59"/>
  <c r="E59"/>
  <c r="K17" l="1"/>
  <c r="E17"/>
  <c r="K11"/>
  <c r="E11"/>
  <c r="E9" i="34" l="1"/>
  <c r="E6"/>
  <c r="E5"/>
  <c r="E3"/>
  <c r="K38" i="26" l="1"/>
  <c r="E38"/>
  <c r="I30" i="31"/>
  <c r="I29"/>
  <c r="I28"/>
  <c r="I27"/>
  <c r="I26"/>
  <c r="I25"/>
  <c r="I24"/>
  <c r="I23"/>
  <c r="I22"/>
  <c r="I21"/>
  <c r="I20"/>
  <c r="I19"/>
  <c r="I18"/>
  <c r="I16"/>
  <c r="I15"/>
  <c r="I14"/>
  <c r="I13"/>
  <c r="I12"/>
  <c r="I11"/>
  <c r="I10"/>
  <c r="I9"/>
  <c r="I8"/>
  <c r="I6"/>
  <c r="I5"/>
  <c r="I4"/>
  <c r="I3"/>
  <c r="E11" i="32" l="1"/>
  <c r="K11"/>
  <c r="E12"/>
  <c r="K12"/>
  <c r="E13"/>
  <c r="K13"/>
  <c r="E14"/>
  <c r="K14"/>
  <c r="E15"/>
  <c r="K15"/>
  <c r="E16"/>
  <c r="K16"/>
  <c r="K7"/>
  <c r="E7"/>
  <c r="K6"/>
  <c r="E6"/>
  <c r="K5"/>
  <c r="E5"/>
  <c r="K4"/>
  <c r="E4"/>
  <c r="K3"/>
  <c r="E3"/>
  <c r="K40" i="29"/>
  <c r="E40"/>
  <c r="K4" i="27"/>
  <c r="E4"/>
  <c r="K83" i="26"/>
  <c r="E83"/>
  <c r="K82"/>
  <c r="E82"/>
  <c r="K49"/>
  <c r="E49"/>
  <c r="L88"/>
  <c r="K52" i="30"/>
  <c r="E52"/>
  <c r="K51"/>
  <c r="E51"/>
  <c r="K32"/>
  <c r="E32"/>
  <c r="K30"/>
  <c r="E30"/>
  <c r="K28"/>
  <c r="E28"/>
  <c r="K66" i="29"/>
  <c r="E66"/>
  <c r="K32"/>
  <c r="E32"/>
  <c r="K24"/>
  <c r="E24"/>
  <c r="K64" i="27"/>
  <c r="E64"/>
  <c r="K61"/>
  <c r="E61"/>
  <c r="K58"/>
  <c r="E58"/>
  <c r="K57"/>
  <c r="E57"/>
  <c r="K44"/>
  <c r="E44"/>
  <c r="K19"/>
  <c r="E19"/>
  <c r="K12"/>
  <c r="E12"/>
  <c r="K76" i="26"/>
  <c r="E76"/>
  <c r="K75"/>
  <c r="E75"/>
  <c r="E69"/>
  <c r="K69"/>
  <c r="K56"/>
  <c r="E56"/>
  <c r="K52"/>
  <c r="E52"/>
  <c r="K36"/>
  <c r="E36"/>
  <c r="K13"/>
  <c r="E13"/>
  <c r="K23" i="29"/>
  <c r="E23"/>
  <c r="K22"/>
  <c r="E22"/>
  <c r="K7"/>
  <c r="E7"/>
  <c r="K11" i="30" l="1"/>
  <c r="E11"/>
  <c r="K8" l="1"/>
  <c r="K79" i="26"/>
  <c r="E79"/>
  <c r="K72" l="1"/>
  <c r="E72"/>
  <c r="K10" i="30"/>
  <c r="E10"/>
  <c r="K28" i="26" l="1"/>
  <c r="E28"/>
  <c r="K31" l="1"/>
  <c r="E31"/>
  <c r="K49" i="27"/>
  <c r="E49"/>
  <c r="K62" l="1"/>
  <c r="E62"/>
  <c r="K43" l="1"/>
  <c r="E43"/>
  <c r="K67" i="29"/>
  <c r="E67"/>
  <c r="K3" i="27" l="1"/>
  <c r="E53" i="30" l="1"/>
  <c r="K63" i="27" l="1"/>
  <c r="E63"/>
  <c r="L16" i="28" l="1"/>
  <c r="K84" i="26"/>
  <c r="E84"/>
  <c r="K67"/>
  <c r="E67"/>
  <c r="K48" i="30" l="1"/>
  <c r="E48"/>
  <c r="K34"/>
  <c r="E34"/>
  <c r="K12"/>
  <c r="E12"/>
  <c r="K18" i="29"/>
  <c r="E18"/>
  <c r="K8"/>
  <c r="E8"/>
  <c r="K3" i="26" l="1"/>
  <c r="E3"/>
  <c r="K46" i="28"/>
  <c r="K29"/>
  <c r="K36"/>
  <c r="K51"/>
  <c r="K12" i="29"/>
  <c r="E12"/>
  <c r="K48" i="27" l="1"/>
  <c r="E48"/>
  <c r="K39" i="29" l="1"/>
  <c r="E39"/>
  <c r="K50" i="28" l="1"/>
  <c r="K43"/>
  <c r="K18"/>
  <c r="K27" i="30"/>
  <c r="K43" i="29"/>
  <c r="E43"/>
  <c r="K35"/>
  <c r="E35"/>
  <c r="E54"/>
  <c r="E50"/>
  <c r="E20"/>
  <c r="E49"/>
  <c r="E19"/>
  <c r="E48"/>
  <c r="E47"/>
  <c r="E46"/>
  <c r="E44"/>
  <c r="E15"/>
  <c r="E14"/>
  <c r="E42"/>
  <c r="E36"/>
  <c r="E10"/>
  <c r="E34"/>
  <c r="E4"/>
  <c r="E69"/>
  <c r="E68"/>
  <c r="E65"/>
  <c r="E63"/>
  <c r="E61"/>
  <c r="E60"/>
  <c r="E58"/>
  <c r="E56"/>
  <c r="K52" i="27" l="1"/>
  <c r="E52"/>
  <c r="K9"/>
  <c r="E9"/>
  <c r="K6"/>
  <c r="E6"/>
  <c r="K77" i="26"/>
  <c r="E77"/>
  <c r="K7" i="30"/>
  <c r="K6"/>
  <c r="K52" i="28" l="1"/>
  <c r="K45"/>
  <c r="K44"/>
  <c r="K42"/>
  <c r="K41"/>
  <c r="K40"/>
  <c r="K39"/>
  <c r="K38"/>
  <c r="K35"/>
  <c r="K34"/>
  <c r="K33"/>
  <c r="K27"/>
  <c r="K25"/>
  <c r="K24"/>
  <c r="K23"/>
  <c r="K22"/>
  <c r="K21"/>
  <c r="K20"/>
  <c r="K19"/>
  <c r="K17"/>
  <c r="K16"/>
  <c r="K11"/>
  <c r="K10"/>
  <c r="K9"/>
  <c r="K8"/>
  <c r="K6"/>
  <c r="K5"/>
  <c r="K4"/>
  <c r="K3"/>
  <c r="K61" i="30"/>
  <c r="E61"/>
  <c r="K59"/>
  <c r="E59"/>
  <c r="K58"/>
  <c r="E58"/>
  <c r="K57"/>
  <c r="E57"/>
  <c r="K56"/>
  <c r="E56"/>
  <c r="K55"/>
  <c r="E55"/>
  <c r="K54"/>
  <c r="E54"/>
  <c r="K50"/>
  <c r="E50"/>
  <c r="K49"/>
  <c r="E49"/>
  <c r="K47"/>
  <c r="E47"/>
  <c r="K46"/>
  <c r="E46"/>
  <c r="K45"/>
  <c r="E45"/>
  <c r="K25"/>
  <c r="E25"/>
  <c r="K40"/>
  <c r="E40"/>
  <c r="K22"/>
  <c r="E22"/>
  <c r="K39"/>
  <c r="E39"/>
  <c r="K21"/>
  <c r="E21"/>
  <c r="K38"/>
  <c r="E38"/>
  <c r="K19"/>
  <c r="E19"/>
  <c r="K17"/>
  <c r="E17"/>
  <c r="K37"/>
  <c r="E37"/>
  <c r="K35"/>
  <c r="E35"/>
  <c r="K16"/>
  <c r="E16"/>
  <c r="K14"/>
  <c r="E14"/>
  <c r="K13"/>
  <c r="E13"/>
  <c r="K31"/>
  <c r="E31"/>
  <c r="K68" i="29"/>
  <c r="K54"/>
  <c r="K65"/>
  <c r="K63"/>
  <c r="K61"/>
  <c r="K50"/>
  <c r="K60"/>
  <c r="K20"/>
  <c r="K49"/>
  <c r="K19"/>
  <c r="K48"/>
  <c r="K47"/>
  <c r="K46"/>
  <c r="K44"/>
  <c r="K58"/>
  <c r="K15"/>
  <c r="K14"/>
  <c r="K42"/>
  <c r="K56"/>
  <c r="K36"/>
  <c r="K10"/>
  <c r="K34"/>
  <c r="K4"/>
  <c r="K69"/>
  <c r="K67" i="27"/>
  <c r="E67"/>
  <c r="K65"/>
  <c r="E65"/>
  <c r="K60"/>
  <c r="E60"/>
  <c r="K59"/>
  <c r="E59"/>
  <c r="K53"/>
  <c r="E53"/>
  <c r="K51"/>
  <c r="E51"/>
  <c r="K47"/>
  <c r="E47"/>
  <c r="K46"/>
  <c r="E46"/>
  <c r="K45"/>
  <c r="E45"/>
  <c r="K40"/>
  <c r="E40"/>
  <c r="K39"/>
  <c r="E39"/>
  <c r="K38"/>
  <c r="E38"/>
  <c r="K35"/>
  <c r="E35"/>
  <c r="K37"/>
  <c r="E37"/>
  <c r="K33"/>
  <c r="E33"/>
  <c r="K32"/>
  <c r="E32"/>
  <c r="K34"/>
  <c r="E34"/>
  <c r="K31"/>
  <c r="E31"/>
  <c r="K30"/>
  <c r="E30"/>
  <c r="K29"/>
  <c r="E29"/>
  <c r="K28"/>
  <c r="E28"/>
  <c r="K25"/>
  <c r="E25"/>
  <c r="K27"/>
  <c r="E27"/>
  <c r="K24"/>
  <c r="E24"/>
  <c r="K23"/>
  <c r="E23"/>
  <c r="K20"/>
  <c r="E20"/>
  <c r="K18"/>
  <c r="E18"/>
  <c r="K17"/>
  <c r="E17"/>
  <c r="K14"/>
  <c r="E14"/>
  <c r="K15"/>
  <c r="E15"/>
  <c r="K13"/>
  <c r="E13"/>
  <c r="K8"/>
  <c r="E8"/>
  <c r="K5"/>
  <c r="E5"/>
  <c r="E3"/>
  <c r="K88" i="26"/>
  <c r="E88"/>
  <c r="K86"/>
  <c r="E86"/>
  <c r="K74"/>
  <c r="E74"/>
  <c r="K73"/>
  <c r="E73"/>
  <c r="K65"/>
  <c r="E65"/>
  <c r="K66"/>
  <c r="E66"/>
  <c r="K64"/>
  <c r="E64"/>
  <c r="K53"/>
  <c r="E53"/>
  <c r="K54"/>
  <c r="E54"/>
  <c r="K48"/>
  <c r="E48"/>
  <c r="K47"/>
  <c r="E47"/>
  <c r="K46"/>
  <c r="E46"/>
  <c r="K44"/>
  <c r="E44"/>
  <c r="K42"/>
  <c r="E42"/>
  <c r="K43"/>
  <c r="E43"/>
  <c r="K40"/>
  <c r="E40"/>
  <c r="K37"/>
  <c r="E37"/>
  <c r="K34"/>
  <c r="E34"/>
  <c r="K33"/>
  <c r="E33"/>
  <c r="K32"/>
  <c r="E32"/>
  <c r="K35"/>
  <c r="E35"/>
  <c r="K29"/>
  <c r="E29"/>
  <c r="K30"/>
  <c r="E30"/>
  <c r="K27"/>
  <c r="E27"/>
  <c r="K26"/>
  <c r="E26"/>
  <c r="K25"/>
  <c r="E25"/>
  <c r="K24"/>
  <c r="E24"/>
  <c r="K21"/>
  <c r="E21"/>
  <c r="K16"/>
  <c r="E16"/>
  <c r="K18"/>
  <c r="E18"/>
  <c r="K14"/>
  <c r="E14"/>
  <c r="K15"/>
  <c r="E15"/>
  <c r="K7"/>
  <c r="E7"/>
  <c r="K6"/>
  <c r="E6"/>
  <c r="K4"/>
  <c r="E4"/>
  <c r="L5" i="14" l="1"/>
  <c r="L6"/>
  <c r="L7"/>
  <c r="L8"/>
  <c r="L9"/>
  <c r="L10"/>
  <c r="L11"/>
  <c r="L12"/>
  <c r="L13"/>
  <c r="L14"/>
  <c r="L15"/>
  <c r="L17"/>
  <c r="L18"/>
  <c r="L19"/>
  <c r="L20"/>
</calcChain>
</file>

<file path=xl/sharedStrings.xml><?xml version="1.0" encoding="utf-8"?>
<sst xmlns="http://schemas.openxmlformats.org/spreadsheetml/2006/main" count="2111" uniqueCount="137">
  <si>
    <t>2В</t>
  </si>
  <si>
    <t>Поставки плит в раскрое по требованию заказчика!</t>
  </si>
  <si>
    <t>Толщина, мм</t>
  </si>
  <si>
    <t>Поверхность</t>
  </si>
  <si>
    <t>Поставляем под заказ сортовой прокат, проволоку.</t>
  </si>
  <si>
    <t>1250х2500</t>
  </si>
  <si>
    <t>матовая</t>
  </si>
  <si>
    <t>1000х2000</t>
  </si>
  <si>
    <t>№1</t>
  </si>
  <si>
    <t>4N+PVC</t>
  </si>
  <si>
    <t>ВА+PVC</t>
  </si>
  <si>
    <t>AISI 304</t>
  </si>
  <si>
    <t>08Х18Н10</t>
  </si>
  <si>
    <t>х/к</t>
  </si>
  <si>
    <t>Марка стали</t>
  </si>
  <si>
    <t>Аналог по ГОСТ</t>
  </si>
  <si>
    <t>Раскрой,       мм</t>
  </si>
  <si>
    <t>Вес листа,  кг</t>
  </si>
  <si>
    <t>1500х3000</t>
  </si>
  <si>
    <t>г/к</t>
  </si>
  <si>
    <t xml:space="preserve">зеркало </t>
  </si>
  <si>
    <t>AISI 201</t>
  </si>
  <si>
    <t>12Х15Г9НД</t>
  </si>
  <si>
    <t>AISI 430</t>
  </si>
  <si>
    <t>08Х17</t>
  </si>
  <si>
    <t>шлиф. в пленке</t>
  </si>
  <si>
    <t>Размеры, мм</t>
  </si>
  <si>
    <t>Вес м.п,  кг</t>
  </si>
  <si>
    <t>Цена, руб./м (с НДС)</t>
  </si>
  <si>
    <t>шлифованная</t>
  </si>
  <si>
    <t>Н9</t>
  </si>
  <si>
    <t>Диаметр, мм</t>
  </si>
  <si>
    <t>Вес м.п.,  кг</t>
  </si>
  <si>
    <t>рифленый</t>
  </si>
  <si>
    <t>5N+PVC</t>
  </si>
  <si>
    <t>зеркало</t>
  </si>
  <si>
    <t>1219х2500</t>
  </si>
  <si>
    <t>Цена, руб./кг (с НДС) от 1 т.</t>
  </si>
  <si>
    <t>Цена, руб./кг (с НДС), до 1т</t>
  </si>
  <si>
    <t>Цена, руб./кг (с НДС), от 0,2т.</t>
  </si>
  <si>
    <t>Цена, руб./кг (с НДС), до 0,2т.</t>
  </si>
  <si>
    <t>1N</t>
  </si>
  <si>
    <t>Лист нержавеющий AISI 304 (08Х18Н10)</t>
  </si>
  <si>
    <t>Труба  нержавеющая AISI 304 (08Х18Н10) (длина 6м)</t>
  </si>
  <si>
    <t>Круг нержавеющий AISI 304 (08Х18Н10)  калиброванный</t>
  </si>
  <si>
    <t>Лист нержавеющий AISI 201 (12Х15Г9НД)</t>
  </si>
  <si>
    <t>Лист нержавеющий AISI 430 (08Х17)</t>
  </si>
  <si>
    <t>820х2000</t>
  </si>
  <si>
    <t>1222х2000</t>
  </si>
  <si>
    <t>Матовый лист</t>
  </si>
  <si>
    <t>Зеркальный (полированный) лист</t>
  </si>
  <si>
    <t>Рифленый лист</t>
  </si>
  <si>
    <t>Шлифованный лист</t>
  </si>
  <si>
    <t>Поставки под заказ декоративного лист AISI 304 и AISI 430!</t>
  </si>
  <si>
    <t>Поставки под заказ плоского проката из коррозионностойких и жаропрочных сталей!</t>
  </si>
  <si>
    <t>Полоса нержавеющая AISI 304 (08Х18Н10)</t>
  </si>
  <si>
    <t>50х…</t>
  </si>
  <si>
    <t>Aisi 304</t>
  </si>
  <si>
    <t>х</t>
  </si>
  <si>
    <t>Aisi 201</t>
  </si>
  <si>
    <t>Труба  нержавеющая AISI 201 (12Х15Г9НД) (длина 6м)</t>
  </si>
  <si>
    <t>В зависимости от объемов предусмотренны скидки!!!</t>
  </si>
  <si>
    <t>Всегда большой ассортимент продукции на складе!</t>
  </si>
  <si>
    <t>Труба  нержавеющая AISI 304 (08Х18Н10) DIN 11850 (длина 6м)</t>
  </si>
  <si>
    <t>DIN 11850</t>
  </si>
  <si>
    <t>Труба  нержавеющая AISI 304 (08Х18Н10) EN 10217-7 (длина 6м)</t>
  </si>
  <si>
    <t>EN 10217-7</t>
  </si>
  <si>
    <t>Труба  нержавеющая профильная AISI 304 (08Х18Н10) (длина 6м)</t>
  </si>
  <si>
    <t>Aisi 430</t>
  </si>
  <si>
    <t>Труба  нержавеющая AISI 430 (08Х17) (длина 6м)</t>
  </si>
  <si>
    <t>Отвод нержавеющий AISI 304 (08Х18Н10)</t>
  </si>
  <si>
    <t>Grit 320</t>
  </si>
  <si>
    <t>Матовая поверхность</t>
  </si>
  <si>
    <t>Шлифованная поверхность</t>
  </si>
  <si>
    <t>Зеркальная поверхность</t>
  </si>
  <si>
    <t>Кол-во, шт</t>
  </si>
  <si>
    <t>Вес суммарный (4,1м)</t>
  </si>
  <si>
    <t>Кол-во, м</t>
  </si>
  <si>
    <t>Труба  нержавеющая AISI 316 (08Х17Н13М2) (длина 6м)</t>
  </si>
  <si>
    <t>Aisi 316</t>
  </si>
  <si>
    <t>08Х17Н13М2</t>
  </si>
  <si>
    <t>03Х17Н14М3</t>
  </si>
  <si>
    <t>Труба  нержавеющая AISI 316L (03Х17Н14М3) (длина 6м)</t>
  </si>
  <si>
    <t>Aisi 316L</t>
  </si>
  <si>
    <t>Цена, руб./шт. (с НДС)</t>
  </si>
  <si>
    <t>Наименование позиции</t>
  </si>
  <si>
    <t>Стеклодержатели</t>
  </si>
  <si>
    <t>Стеклодержатель</t>
  </si>
  <si>
    <t>Наконечники</t>
  </si>
  <si>
    <t>Фурнитура зеркальная нержавеющая AISI 304 (08Х18Н10)</t>
  </si>
  <si>
    <t>Наконечник на стойку</t>
  </si>
  <si>
    <t>Наконечник на стойку сварной</t>
  </si>
  <si>
    <t>Наконечник на стойку регулируемый</t>
  </si>
  <si>
    <t>Соединение поручня со стойкой</t>
  </si>
  <si>
    <t>∅38 мм</t>
  </si>
  <si>
    <r>
      <t>∅38 мм 30</t>
    </r>
    <r>
      <rPr>
        <sz val="10"/>
        <rFont val="Calibri"/>
        <family val="2"/>
        <charset val="204"/>
      </rPr>
      <t>°</t>
    </r>
  </si>
  <si>
    <r>
      <t>∅38 мм 90</t>
    </r>
    <r>
      <rPr>
        <sz val="10"/>
        <rFont val="Calibri"/>
        <family val="2"/>
        <charset val="204"/>
      </rPr>
      <t>°</t>
    </r>
  </si>
  <si>
    <r>
      <t>∅50,8 мм 30</t>
    </r>
    <r>
      <rPr>
        <sz val="10"/>
        <rFont val="Calibri"/>
        <family val="2"/>
        <charset val="204"/>
      </rPr>
      <t>°</t>
    </r>
  </si>
  <si>
    <r>
      <t>∅50,8 мм 90</t>
    </r>
    <r>
      <rPr>
        <sz val="10"/>
        <rFont val="Calibri"/>
        <family val="2"/>
        <charset val="204"/>
      </rPr>
      <t>°</t>
    </r>
  </si>
  <si>
    <t>∅38 мм 45°</t>
  </si>
  <si>
    <t>∅38 мм 90°</t>
  </si>
  <si>
    <t>стойка ∅38 мм (63х45х27мм)</t>
  </si>
  <si>
    <t>Ложемент</t>
  </si>
  <si>
    <t>Ригеледержатели</t>
  </si>
  <si>
    <t>Держатель для ригля 16,0 мм</t>
  </si>
  <si>
    <t>∅16 мм</t>
  </si>
  <si>
    <t>стойка ∅38 мм, ригель ∅16 мм</t>
  </si>
  <si>
    <t>Низы стоек декоративные</t>
  </si>
  <si>
    <t>Крышка малая</t>
  </si>
  <si>
    <t>∅42,4 мм</t>
  </si>
  <si>
    <t>∅50,8 мм</t>
  </si>
  <si>
    <t>Крышка средняя фасонная</t>
  </si>
  <si>
    <t>Крышка большая</t>
  </si>
  <si>
    <t>Заглушки</t>
  </si>
  <si>
    <t>Заглушка внутренняя забивная</t>
  </si>
  <si>
    <t>Пристенные кронштейны</t>
  </si>
  <si>
    <t>Пристенный кронштейн под поручень</t>
  </si>
  <si>
    <t>Фланцы</t>
  </si>
  <si>
    <t>Фланец цанговый</t>
  </si>
  <si>
    <t>Соединители</t>
  </si>
  <si>
    <t>Соединитель поручня</t>
  </si>
  <si>
    <t>Шарнир ригеля</t>
  </si>
  <si>
    <t>Переходник регулируемый</t>
  </si>
  <si>
    <t>Шарнир поручня</t>
  </si>
  <si>
    <t>Картинка</t>
  </si>
  <si>
    <t>Италия</t>
  </si>
  <si>
    <t>Aisi 304L</t>
  </si>
  <si>
    <t>∅25 мм</t>
  </si>
  <si>
    <t>Фланец полированный</t>
  </si>
  <si>
    <t>∅25,0 мм</t>
  </si>
  <si>
    <t>∅38,0 мм</t>
  </si>
  <si>
    <r>
      <t>∅25 мм 30</t>
    </r>
    <r>
      <rPr>
        <sz val="10"/>
        <rFont val="Calibri"/>
        <family val="2"/>
        <charset val="204"/>
      </rPr>
      <t>°</t>
    </r>
  </si>
  <si>
    <r>
      <t>∅25 мм 90</t>
    </r>
    <r>
      <rPr>
        <sz val="10"/>
        <rFont val="Calibri"/>
        <family val="2"/>
        <charset val="204"/>
      </rPr>
      <t>°</t>
    </r>
  </si>
  <si>
    <t>Импорт</t>
  </si>
  <si>
    <t>Цена, руб./кг (с НДС), от 0,5.</t>
  </si>
  <si>
    <t>Круг нержавеющий AISI 201 (12Х15Г9НД)  калиброванный</t>
  </si>
  <si>
    <t>Поставки листа под заказ из 
ЕВРОПЫ и АЗИИ.
Срок поставки от 1 месяца!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</si>
</sst>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0.0"/>
    <numFmt numFmtId="166" formatCode="#,##0.00\ &quot;р.&quot;"/>
  </numFmts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name val="TimesLT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477">
    <xf numFmtId="0" fontId="0" fillId="0" borderId="0" xfId="0"/>
    <xf numFmtId="0" fontId="2" fillId="0" borderId="0" xfId="0" applyFont="1" applyAlignment="1">
      <alignment horizontal="center" vertical="justify" wrapText="1"/>
    </xf>
    <xf numFmtId="165" fontId="3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6" xfId="0" applyBorder="1"/>
    <xf numFmtId="0" fontId="0" fillId="0" borderId="8" xfId="0" applyBorder="1"/>
    <xf numFmtId="0" fontId="0" fillId="0" borderId="2" xfId="0" applyFill="1" applyBorder="1"/>
    <xf numFmtId="2" fontId="0" fillId="0" borderId="1" xfId="0" applyNumberFormat="1" applyBorder="1"/>
    <xf numFmtId="2" fontId="0" fillId="0" borderId="2" xfId="0" applyNumberFormat="1" applyBorder="1"/>
    <xf numFmtId="164" fontId="0" fillId="0" borderId="1" xfId="2" applyFont="1" applyBorder="1"/>
    <xf numFmtId="0" fontId="0" fillId="2" borderId="6" xfId="0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justify" wrapText="1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8" xfId="0" applyBorder="1"/>
    <xf numFmtId="0" fontId="0" fillId="0" borderId="38" xfId="0" applyFill="1" applyBorder="1"/>
    <xf numFmtId="0" fontId="0" fillId="0" borderId="38" xfId="0" applyBorder="1" applyAlignment="1">
      <alignment horizontal="center"/>
    </xf>
    <xf numFmtId="164" fontId="0" fillId="0" borderId="39" xfId="0" applyNumberFormat="1" applyBorder="1"/>
    <xf numFmtId="164" fontId="0" fillId="0" borderId="41" xfId="0" applyNumberFormat="1" applyBorder="1"/>
    <xf numFmtId="0" fontId="0" fillId="0" borderId="43" xfId="0" applyBorder="1"/>
    <xf numFmtId="0" fontId="0" fillId="0" borderId="43" xfId="0" applyBorder="1" applyAlignment="1">
      <alignment horizontal="center"/>
    </xf>
    <xf numFmtId="164" fontId="0" fillId="0" borderId="43" xfId="2" applyFont="1" applyBorder="1"/>
    <xf numFmtId="164" fontId="0" fillId="0" borderId="44" xfId="0" applyNumberFormat="1" applyBorder="1"/>
    <xf numFmtId="0" fontId="0" fillId="0" borderId="37" xfId="0" applyBorder="1" applyAlignment="1"/>
    <xf numFmtId="0" fontId="0" fillId="0" borderId="40" xfId="0" applyBorder="1" applyAlignment="1"/>
    <xf numFmtId="0" fontId="0" fillId="0" borderId="40" xfId="0" applyFill="1" applyBorder="1" applyAlignment="1"/>
    <xf numFmtId="0" fontId="0" fillId="0" borderId="42" xfId="0" applyBorder="1" applyAlignment="1"/>
    <xf numFmtId="0" fontId="0" fillId="0" borderId="45" xfId="0" applyBorder="1"/>
    <xf numFmtId="0" fontId="0" fillId="0" borderId="42" xfId="0" applyFill="1" applyBorder="1" applyAlignment="1"/>
    <xf numFmtId="0" fontId="0" fillId="0" borderId="45" xfId="0" applyFill="1" applyBorder="1"/>
    <xf numFmtId="0" fontId="0" fillId="0" borderId="43" xfId="0" applyFill="1" applyBorder="1"/>
    <xf numFmtId="0" fontId="0" fillId="0" borderId="37" xfId="0" applyFill="1" applyBorder="1" applyAlignment="1"/>
    <xf numFmtId="2" fontId="0" fillId="0" borderId="9" xfId="0" applyNumberFormat="1" applyBorder="1"/>
    <xf numFmtId="0" fontId="0" fillId="2" borderId="8" xfId="0" applyFill="1" applyBorder="1"/>
    <xf numFmtId="0" fontId="0" fillId="2" borderId="28" xfId="0" applyFill="1" applyBorder="1"/>
    <xf numFmtId="0" fontId="0" fillId="2" borderId="2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26" xfId="0" applyBorder="1"/>
    <xf numFmtId="0" fontId="0" fillId="2" borderId="26" xfId="0" applyFill="1" applyBorder="1"/>
    <xf numFmtId="0" fontId="0" fillId="2" borderId="34" xfId="0" applyFill="1" applyBorder="1"/>
    <xf numFmtId="0" fontId="0" fillId="2" borderId="34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2" fontId="0" fillId="0" borderId="27" xfId="0" applyNumberFormat="1" applyBorder="1"/>
    <xf numFmtId="0" fontId="0" fillId="2" borderId="29" xfId="0" applyFill="1" applyBorder="1"/>
    <xf numFmtId="0" fontId="0" fillId="2" borderId="2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2" fontId="0" fillId="0" borderId="7" xfId="0" applyNumberFormat="1" applyBorder="1"/>
    <xf numFmtId="0" fontId="0" fillId="4" borderId="1" xfId="0" applyFill="1" applyBorder="1"/>
    <xf numFmtId="0" fontId="0" fillId="4" borderId="8" xfId="0" applyFill="1" applyBorder="1"/>
    <xf numFmtId="0" fontId="0" fillId="4" borderId="28" xfId="0" applyFill="1" applyBorder="1"/>
    <xf numFmtId="0" fontId="0" fillId="4" borderId="2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2" fontId="0" fillId="4" borderId="9" xfId="0" applyNumberFormat="1" applyFill="1" applyBorder="1"/>
    <xf numFmtId="0" fontId="0" fillId="0" borderId="32" xfId="0" applyBorder="1"/>
    <xf numFmtId="0" fontId="0" fillId="2" borderId="32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2" fontId="0" fillId="0" borderId="33" xfId="0" applyNumberFormat="1" applyBorder="1"/>
    <xf numFmtId="0" fontId="0" fillId="0" borderId="24" xfId="0" applyBorder="1"/>
    <xf numFmtId="0" fontId="0" fillId="2" borderId="24" xfId="0" applyFill="1" applyBorder="1"/>
    <xf numFmtId="0" fontId="0" fillId="2" borderId="52" xfId="0" applyFill="1" applyBorder="1"/>
    <xf numFmtId="0" fontId="0" fillId="2" borderId="5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2" fontId="0" fillId="0" borderId="25" xfId="0" applyNumberFormat="1" applyBorder="1"/>
    <xf numFmtId="0" fontId="0" fillId="4" borderId="2" xfId="0" applyFill="1" applyBorder="1"/>
    <xf numFmtId="0" fontId="0" fillId="4" borderId="6" xfId="0" applyFill="1" applyBorder="1"/>
    <xf numFmtId="0" fontId="0" fillId="4" borderId="29" xfId="0" applyFill="1" applyBorder="1"/>
    <xf numFmtId="0" fontId="0" fillId="4" borderId="29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2" fontId="0" fillId="4" borderId="7" xfId="0" applyNumberFormat="1" applyFill="1" applyBorder="1"/>
    <xf numFmtId="2" fontId="0" fillId="0" borderId="43" xfId="0" applyNumberFormat="1" applyBorder="1"/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2" fontId="0" fillId="0" borderId="38" xfId="0" applyNumberFormat="1" applyBorder="1"/>
    <xf numFmtId="2" fontId="0" fillId="0" borderId="45" xfId="0" applyNumberForma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8" xfId="0" applyFill="1" applyBorder="1"/>
    <xf numFmtId="2" fontId="0" fillId="0" borderId="9" xfId="0" applyNumberFormat="1" applyFill="1" applyBorder="1"/>
    <xf numFmtId="165" fontId="0" fillId="2" borderId="9" xfId="0" applyNumberFormat="1" applyFill="1" applyBorder="1" applyAlignment="1">
      <alignment horizontal="left"/>
    </xf>
    <xf numFmtId="165" fontId="0" fillId="2" borderId="25" xfId="0" applyNumberForma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3" xfId="0" applyBorder="1" applyAlignment="1">
      <alignment horizontal="center"/>
    </xf>
    <xf numFmtId="165" fontId="0" fillId="2" borderId="33" xfId="0" applyNumberFormat="1" applyFill="1" applyBorder="1" applyAlignment="1">
      <alignment horizontal="left"/>
    </xf>
    <xf numFmtId="165" fontId="0" fillId="2" borderId="7" xfId="0" applyNumberFormat="1" applyFill="1" applyBorder="1" applyAlignment="1">
      <alignment horizontal="left"/>
    </xf>
    <xf numFmtId="166" fontId="0" fillId="0" borderId="39" xfId="0" applyNumberFormat="1" applyBorder="1" applyProtection="1">
      <protection hidden="1"/>
    </xf>
    <xf numFmtId="166" fontId="0" fillId="0" borderId="41" xfId="0" applyNumberFormat="1" applyBorder="1" applyProtection="1">
      <protection hidden="1"/>
    </xf>
    <xf numFmtId="166" fontId="0" fillId="4" borderId="41" xfId="0" applyNumberFormat="1" applyFill="1" applyBorder="1" applyProtection="1">
      <protection hidden="1"/>
    </xf>
    <xf numFmtId="166" fontId="0" fillId="0" borderId="44" xfId="0" applyNumberFormat="1" applyBorder="1" applyProtection="1">
      <protection hidden="1"/>
    </xf>
    <xf numFmtId="9" fontId="0" fillId="0" borderId="0" xfId="4" applyFont="1" applyProtection="1">
      <protection locked="0"/>
    </xf>
    <xf numFmtId="2" fontId="0" fillId="0" borderId="38" xfId="0" applyNumberFormat="1" applyBorder="1" applyProtection="1">
      <protection hidden="1"/>
    </xf>
    <xf numFmtId="2" fontId="0" fillId="0" borderId="39" xfId="0" applyNumberFormat="1" applyBorder="1" applyProtection="1">
      <protection hidden="1"/>
    </xf>
    <xf numFmtId="2" fontId="0" fillId="0" borderId="1" xfId="0" applyNumberFormat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0" borderId="43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0" fontId="0" fillId="0" borderId="3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6" fontId="0" fillId="0" borderId="50" xfId="0" applyNumberFormat="1" applyBorder="1" applyProtection="1">
      <protection hidden="1"/>
    </xf>
    <xf numFmtId="0" fontId="0" fillId="0" borderId="6" xfId="0" applyFill="1" applyBorder="1"/>
    <xf numFmtId="2" fontId="0" fillId="0" borderId="7" xfId="0" applyNumberFormat="1" applyFill="1" applyBorder="1"/>
    <xf numFmtId="166" fontId="0" fillId="0" borderId="41" xfId="0" applyNumberFormat="1" applyFill="1" applyBorder="1" applyProtection="1">
      <protection hidden="1"/>
    </xf>
    <xf numFmtId="0" fontId="0" fillId="2" borderId="6" xfId="0" applyFont="1" applyFill="1" applyBorder="1"/>
    <xf numFmtId="0" fontId="0" fillId="2" borderId="29" xfId="0" applyFont="1" applyFill="1" applyBorder="1"/>
    <xf numFmtId="0" fontId="0" fillId="2" borderId="29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6" xfId="0" applyFont="1" applyFill="1" applyBorder="1"/>
    <xf numFmtId="2" fontId="0" fillId="0" borderId="7" xfId="0" applyNumberFormat="1" applyFont="1" applyFill="1" applyBorder="1"/>
    <xf numFmtId="166" fontId="0" fillId="0" borderId="41" xfId="0" applyNumberFormat="1" applyFont="1" applyFill="1" applyBorder="1" applyProtection="1">
      <protection hidden="1"/>
    </xf>
    <xf numFmtId="166" fontId="0" fillId="0" borderId="44" xfId="0" applyNumberFormat="1" applyFill="1" applyBorder="1" applyProtection="1">
      <protection hidden="1"/>
    </xf>
    <xf numFmtId="166" fontId="0" fillId="0" borderId="49" xfId="0" applyNumberFormat="1" applyFill="1" applyBorder="1" applyProtection="1">
      <protection hidden="1"/>
    </xf>
    <xf numFmtId="166" fontId="0" fillId="0" borderId="50" xfId="0" applyNumberFormat="1" applyFill="1" applyBorder="1" applyProtection="1">
      <protection hidden="1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3" xfId="0" applyBorder="1" applyAlignment="1">
      <alignment horizontal="center"/>
    </xf>
    <xf numFmtId="165" fontId="0" fillId="2" borderId="2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0" fontId="0" fillId="4" borderId="38" xfId="0" applyFill="1" applyBorder="1"/>
    <xf numFmtId="0" fontId="0" fillId="4" borderId="24" xfId="0" applyFill="1" applyBorder="1"/>
    <xf numFmtId="0" fontId="0" fillId="4" borderId="52" xfId="0" applyFill="1" applyBorder="1"/>
    <xf numFmtId="165" fontId="0" fillId="4" borderId="52" xfId="0" applyNumberFormat="1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2" fontId="0" fillId="4" borderId="25" xfId="0" applyNumberFormat="1" applyFill="1" applyBorder="1"/>
    <xf numFmtId="166" fontId="0" fillId="4" borderId="39" xfId="0" applyNumberFormat="1" applyFill="1" applyBorder="1" applyProtection="1">
      <protection hidden="1"/>
    </xf>
    <xf numFmtId="0" fontId="0" fillId="4" borderId="2" xfId="0" applyFont="1" applyFill="1" applyBorder="1"/>
    <xf numFmtId="0" fontId="0" fillId="4" borderId="6" xfId="0" applyFont="1" applyFill="1" applyBorder="1"/>
    <xf numFmtId="0" fontId="0" fillId="4" borderId="29" xfId="0" applyFont="1" applyFill="1" applyBorder="1"/>
    <xf numFmtId="165" fontId="0" fillId="4" borderId="29" xfId="0" applyNumberFormat="1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2" fontId="0" fillId="4" borderId="7" xfId="0" applyNumberFormat="1" applyFont="1" applyFill="1" applyBorder="1"/>
    <xf numFmtId="166" fontId="0" fillId="4" borderId="41" xfId="0" applyNumberFormat="1" applyFont="1" applyFill="1" applyBorder="1" applyProtection="1">
      <protection hidden="1"/>
    </xf>
    <xf numFmtId="0" fontId="0" fillId="0" borderId="53" xfId="0" applyBorder="1" applyAlignment="1"/>
    <xf numFmtId="0" fontId="0" fillId="0" borderId="53" xfId="0" applyFill="1" applyBorder="1" applyAlignment="1"/>
    <xf numFmtId="0" fontId="0" fillId="0" borderId="54" xfId="0" applyBorder="1" applyAlignment="1"/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164" fontId="0" fillId="0" borderId="45" xfId="2" applyFont="1" applyBorder="1"/>
    <xf numFmtId="164" fontId="0" fillId="0" borderId="50" xfId="0" applyNumberFormat="1" applyBorder="1"/>
    <xf numFmtId="2" fontId="0" fillId="0" borderId="2" xfId="0" applyNumberFormat="1" applyBorder="1" applyProtection="1">
      <protection hidden="1"/>
    </xf>
    <xf numFmtId="2" fontId="0" fillId="0" borderId="49" xfId="0" applyNumberFormat="1" applyBorder="1" applyProtection="1">
      <protection hidden="1"/>
    </xf>
    <xf numFmtId="2" fontId="0" fillId="0" borderId="38" xfId="0" applyNumberFormat="1" applyFill="1" applyBorder="1"/>
    <xf numFmtId="2" fontId="0" fillId="0" borderId="2" xfId="0" applyNumberFormat="1" applyFill="1" applyBorder="1"/>
    <xf numFmtId="2" fontId="0" fillId="0" borderId="1" xfId="0" applyNumberFormat="1" applyFill="1" applyBorder="1"/>
    <xf numFmtId="2" fontId="0" fillId="0" borderId="45" xfId="0" applyNumberFormat="1" applyFill="1" applyBorder="1"/>
    <xf numFmtId="164" fontId="0" fillId="0" borderId="1" xfId="2" applyFont="1" applyBorder="1" applyProtection="1">
      <protection hidden="1"/>
    </xf>
    <xf numFmtId="164" fontId="0" fillId="0" borderId="41" xfId="0" applyNumberFormat="1" applyBorder="1" applyProtection="1">
      <protection hidden="1"/>
    </xf>
    <xf numFmtId="164" fontId="0" fillId="0" borderId="1" xfId="2" applyFont="1" applyFill="1" applyBorder="1" applyProtection="1">
      <protection hidden="1"/>
    </xf>
    <xf numFmtId="9" fontId="0" fillId="0" borderId="0" xfId="4" applyFont="1" applyProtection="1">
      <protection hidden="1"/>
    </xf>
    <xf numFmtId="166" fontId="0" fillId="0" borderId="0" xfId="0" applyNumberFormat="1" applyBorder="1" applyProtection="1">
      <protection hidden="1"/>
    </xf>
    <xf numFmtId="166" fontId="0" fillId="0" borderId="0" xfId="0" applyNumberFormat="1" applyFill="1" applyBorder="1" applyProtection="1"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166" fontId="0" fillId="0" borderId="24" xfId="0" applyNumberFormat="1" applyBorder="1" applyAlignment="1" applyProtection="1">
      <alignment horizontal="center" vertical="center"/>
      <protection hidden="1"/>
    </xf>
    <xf numFmtId="166" fontId="0" fillId="0" borderId="8" xfId="0" applyNumberFormat="1" applyBorder="1" applyAlignment="1" applyProtection="1">
      <alignment horizontal="center" vertical="center"/>
      <protection hidden="1"/>
    </xf>
    <xf numFmtId="166" fontId="0" fillId="0" borderId="26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38" xfId="0" applyBorder="1" applyProtection="1">
      <protection hidden="1"/>
    </xf>
    <xf numFmtId="0" fontId="0" fillId="0" borderId="24" xfId="0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52" xfId="0" applyFill="1" applyBorder="1" applyProtection="1">
      <protection hidden="1"/>
    </xf>
    <xf numFmtId="0" fontId="0" fillId="2" borderId="52" xfId="0" applyFill="1" applyBorder="1" applyAlignment="1" applyProtection="1">
      <alignment horizontal="left"/>
      <protection hidden="1"/>
    </xf>
    <xf numFmtId="0" fontId="0" fillId="2" borderId="25" xfId="0" applyFill="1" applyBorder="1" applyAlignment="1" applyProtection="1">
      <alignment horizontal="left"/>
      <protection hidden="1"/>
    </xf>
    <xf numFmtId="0" fontId="0" fillId="0" borderId="2" xfId="0" applyBorder="1" applyProtection="1">
      <protection hidden="1"/>
    </xf>
    <xf numFmtId="0" fontId="0" fillId="0" borderId="6" xfId="0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29" xfId="0" applyFill="1" applyBorder="1" applyProtection="1">
      <protection hidden="1"/>
    </xf>
    <xf numFmtId="0" fontId="0" fillId="2" borderId="29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0" fillId="2" borderId="28" xfId="0" applyFill="1" applyBorder="1" applyAlignment="1" applyProtection="1">
      <alignment horizontal="left"/>
      <protection hidden="1"/>
    </xf>
    <xf numFmtId="0" fontId="0" fillId="2" borderId="9" xfId="0" applyFill="1" applyBorder="1" applyAlignment="1" applyProtection="1">
      <alignment horizontal="left"/>
      <protection hidden="1"/>
    </xf>
    <xf numFmtId="0" fontId="0" fillId="0" borderId="45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9" fontId="0" fillId="0" borderId="5" xfId="4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9" fontId="0" fillId="0" borderId="55" xfId="4" applyFont="1" applyBorder="1" applyProtection="1"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9" fontId="0" fillId="0" borderId="5" xfId="4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37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9" fontId="0" fillId="0" borderId="39" xfId="4" applyFont="1" applyBorder="1" applyProtection="1">
      <protection hidden="1"/>
    </xf>
    <xf numFmtId="0" fontId="0" fillId="0" borderId="53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9" fontId="0" fillId="0" borderId="41" xfId="4" applyFont="1" applyBorder="1" applyProtection="1">
      <protection hidden="1"/>
    </xf>
    <xf numFmtId="0" fontId="0" fillId="0" borderId="54" xfId="0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9" fontId="0" fillId="0" borderId="44" xfId="4" applyFont="1" applyBorder="1" applyProtection="1">
      <protection hidden="1"/>
    </xf>
    <xf numFmtId="0" fontId="2" fillId="0" borderId="16" xfId="0" applyFont="1" applyBorder="1" applyAlignment="1" applyProtection="1">
      <protection hidden="1"/>
    </xf>
    <xf numFmtId="9" fontId="0" fillId="0" borderId="5" xfId="4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9" fontId="0" fillId="0" borderId="39" xfId="4" applyFont="1" applyBorder="1" applyAlignment="1" applyProtection="1">
      <alignment vertical="center"/>
      <protection hidden="1"/>
    </xf>
    <xf numFmtId="9" fontId="0" fillId="0" borderId="41" xfId="4" applyFont="1" applyBorder="1" applyAlignment="1" applyProtection="1">
      <alignment vertical="center"/>
      <protection hidden="1"/>
    </xf>
    <xf numFmtId="9" fontId="0" fillId="0" borderId="44" xfId="4" applyFont="1" applyBorder="1" applyAlignment="1" applyProtection="1">
      <alignment vertical="center"/>
      <protection hidden="1"/>
    </xf>
    <xf numFmtId="0" fontId="2" fillId="0" borderId="16" xfId="0" applyFont="1" applyFill="1" applyBorder="1" applyAlignment="1" applyProtection="1">
      <protection hidden="1"/>
    </xf>
    <xf numFmtId="0" fontId="2" fillId="0" borderId="16" xfId="0" applyFont="1" applyFill="1" applyBorder="1" applyProtection="1"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2" fontId="0" fillId="0" borderId="45" xfId="0" applyNumberFormat="1" applyBorder="1" applyProtection="1">
      <protection hidden="1"/>
    </xf>
    <xf numFmtId="0" fontId="0" fillId="0" borderId="2" xfId="0" applyBorder="1" applyAlignment="1">
      <alignment horizontal="center"/>
    </xf>
    <xf numFmtId="164" fontId="0" fillId="0" borderId="49" xfId="0" applyNumberFormat="1" applyBorder="1"/>
    <xf numFmtId="0" fontId="2" fillId="0" borderId="0" xfId="0" applyFont="1" applyAlignment="1">
      <alignment horizontal="center" vertical="justify" wrapText="1"/>
    </xf>
    <xf numFmtId="0" fontId="0" fillId="0" borderId="32" xfId="0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19" xfId="0" applyFill="1" applyBorder="1" applyAlignment="1" applyProtection="1">
      <alignment horizontal="left"/>
      <protection hidden="1"/>
    </xf>
    <xf numFmtId="0" fontId="0" fillId="2" borderId="33" xfId="0" applyFill="1" applyBorder="1" applyAlignment="1" applyProtection="1">
      <alignment horizontal="left"/>
      <protection hidden="1"/>
    </xf>
    <xf numFmtId="0" fontId="0" fillId="0" borderId="40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66" fontId="0" fillId="0" borderId="6" xfId="0" applyNumberFormat="1" applyBorder="1" applyAlignment="1" applyProtection="1">
      <alignment horizontal="center" vertical="center"/>
      <protection hidden="1"/>
    </xf>
    <xf numFmtId="9" fontId="0" fillId="0" borderId="49" xfId="4" applyFont="1" applyBorder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166" fontId="0" fillId="0" borderId="32" xfId="0" applyNumberFormat="1" applyBorder="1" applyAlignment="1" applyProtection="1">
      <alignment horizontal="center" vertical="center"/>
      <protection hidden="1"/>
    </xf>
    <xf numFmtId="9" fontId="0" fillId="0" borderId="50" xfId="4" applyFont="1" applyBorder="1" applyAlignment="1" applyProtection="1">
      <alignment vertical="center"/>
      <protection hidden="1"/>
    </xf>
    <xf numFmtId="0" fontId="0" fillId="0" borderId="42" xfId="0" applyBorder="1" applyAlignment="1" applyProtection="1">
      <alignment vertical="center"/>
      <protection hidden="1"/>
    </xf>
    <xf numFmtId="0" fontId="0" fillId="4" borderId="9" xfId="0" applyFill="1" applyBorder="1" applyAlignment="1">
      <alignment horizontal="left"/>
    </xf>
    <xf numFmtId="0" fontId="0" fillId="4" borderId="43" xfId="0" applyFill="1" applyBorder="1"/>
    <xf numFmtId="0" fontId="0" fillId="4" borderId="26" xfId="0" applyFill="1" applyBorder="1"/>
    <xf numFmtId="0" fontId="0" fillId="4" borderId="34" xfId="0" applyFill="1" applyBorder="1"/>
    <xf numFmtId="165" fontId="0" fillId="4" borderId="34" xfId="0" applyNumberFormat="1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2" fontId="0" fillId="4" borderId="27" xfId="0" applyNumberFormat="1" applyFill="1" applyBorder="1"/>
    <xf numFmtId="166" fontId="0" fillId="4" borderId="44" xfId="0" applyNumberFormat="1" applyFill="1" applyBorder="1" applyProtection="1">
      <protection hidden="1"/>
    </xf>
    <xf numFmtId="0" fontId="0" fillId="0" borderId="12" xfId="0" applyBorder="1"/>
    <xf numFmtId="0" fontId="0" fillId="2" borderId="30" xfId="0" applyFill="1" applyBorder="1"/>
    <xf numFmtId="0" fontId="0" fillId="2" borderId="14" xfId="0" applyFill="1" applyBorder="1"/>
    <xf numFmtId="0" fontId="0" fillId="2" borderId="14" xfId="0" applyFill="1" applyBorder="1" applyAlignment="1">
      <alignment horizontal="left"/>
    </xf>
    <xf numFmtId="165" fontId="0" fillId="2" borderId="31" xfId="0" applyNumberFormat="1" applyFill="1" applyBorder="1" applyAlignment="1">
      <alignment horizontal="left"/>
    </xf>
    <xf numFmtId="2" fontId="0" fillId="0" borderId="12" xfId="0" applyNumberFormat="1" applyBorder="1" applyProtection="1">
      <protection hidden="1"/>
    </xf>
    <xf numFmtId="166" fontId="0" fillId="0" borderId="36" xfId="0" applyNumberFormat="1" applyFill="1" applyBorder="1" applyProtection="1">
      <protection hidden="1"/>
    </xf>
    <xf numFmtId="166" fontId="0" fillId="0" borderId="49" xfId="0" applyNumberFormat="1" applyBorder="1" applyProtection="1">
      <protection hidden="1"/>
    </xf>
    <xf numFmtId="0" fontId="0" fillId="0" borderId="29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43" xfId="2" applyFont="1" applyFill="1" applyBorder="1" applyProtection="1">
      <protection hidden="1"/>
    </xf>
    <xf numFmtId="164" fontId="0" fillId="0" borderId="44" xfId="0" applyNumberFormat="1" applyBorder="1" applyProtection="1">
      <protection hidden="1"/>
    </xf>
    <xf numFmtId="166" fontId="0" fillId="0" borderId="56" xfId="0" applyNumberFormat="1" applyBorder="1" applyProtection="1">
      <protection hidden="1"/>
    </xf>
    <xf numFmtId="166" fontId="0" fillId="0" borderId="57" xfId="0" applyNumberFormat="1" applyBorder="1" applyProtection="1">
      <protection hidden="1"/>
    </xf>
    <xf numFmtId="166" fontId="0" fillId="0" borderId="58" xfId="0" applyNumberFormat="1" applyBorder="1" applyProtection="1">
      <protection hidden="1"/>
    </xf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165" fontId="3" fillId="0" borderId="21" xfId="0" applyNumberFormat="1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4" borderId="48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8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4" borderId="47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4" borderId="51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4" borderId="48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0" fillId="0" borderId="5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5" xfId="0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4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26" xfId="2" applyFont="1" applyBorder="1" applyAlignment="1">
      <alignment horizontal="center"/>
    </xf>
    <xf numFmtId="164" fontId="0" fillId="0" borderId="27" xfId="2" applyFont="1" applyBorder="1" applyAlignment="1">
      <alignment horizontal="center"/>
    </xf>
    <xf numFmtId="164" fontId="0" fillId="0" borderId="8" xfId="2" applyFont="1" applyBorder="1" applyAlignment="1">
      <alignment horizontal="center"/>
    </xf>
    <xf numFmtId="164" fontId="0" fillId="0" borderId="9" xfId="2" applyFont="1" applyBorder="1" applyAlignment="1">
      <alignment horizontal="center"/>
    </xf>
    <xf numFmtId="164" fontId="0" fillId="0" borderId="24" xfId="2" applyFont="1" applyBorder="1" applyAlignment="1">
      <alignment horizontal="center"/>
    </xf>
    <xf numFmtId="164" fontId="0" fillId="0" borderId="25" xfId="2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2" fillId="0" borderId="5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8" xfId="0" applyFill="1" applyBorder="1" applyAlignment="1" applyProtection="1">
      <alignment horizontal="left" vertical="center"/>
      <protection hidden="1"/>
    </xf>
    <xf numFmtId="0" fontId="0" fillId="0" borderId="28" xfId="0" applyFill="1" applyBorder="1" applyAlignment="1" applyProtection="1">
      <alignment horizontal="left" vertical="center"/>
      <protection hidden="1"/>
    </xf>
    <xf numFmtId="0" fontId="0" fillId="0" borderId="9" xfId="0" applyFill="1" applyBorder="1" applyAlignment="1" applyProtection="1">
      <alignment horizontal="left" vertical="center"/>
      <protection hidden="1"/>
    </xf>
    <xf numFmtId="0" fontId="0" fillId="0" borderId="26" xfId="0" applyFill="1" applyBorder="1" applyAlignment="1" applyProtection="1">
      <alignment horizontal="left" vertical="center"/>
      <protection hidden="1"/>
    </xf>
    <xf numFmtId="0" fontId="0" fillId="0" borderId="34" xfId="0" applyFill="1" applyBorder="1" applyAlignment="1" applyProtection="1">
      <alignment horizontal="left" vertical="center"/>
      <protection hidden="1"/>
    </xf>
    <xf numFmtId="0" fontId="0" fillId="0" borderId="27" xfId="0" applyFill="1" applyBorder="1" applyAlignment="1" applyProtection="1">
      <alignment horizontal="left" vertical="center"/>
      <protection hidden="1"/>
    </xf>
    <xf numFmtId="0" fontId="0" fillId="0" borderId="46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48" xfId="0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3" fillId="3" borderId="35" xfId="0" applyFont="1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165" fontId="3" fillId="0" borderId="21" xfId="0" applyNumberFormat="1" applyFont="1" applyBorder="1" applyAlignment="1" applyProtection="1">
      <alignment horizontal="center" vertical="center" wrapText="1"/>
      <protection hidden="1"/>
    </xf>
    <xf numFmtId="165" fontId="3" fillId="0" borderId="22" xfId="0" applyNumberFormat="1" applyFont="1" applyBorder="1" applyAlignment="1" applyProtection="1">
      <alignment horizontal="center" vertical="center" wrapText="1"/>
      <protection hidden="1"/>
    </xf>
    <xf numFmtId="165" fontId="3" fillId="0" borderId="23" xfId="0" applyNumberFormat="1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0" fillId="0" borderId="51" xfId="0" applyBorder="1" applyAlignment="1" applyProtection="1">
      <alignment horizontal="left"/>
      <protection hidden="1"/>
    </xf>
    <xf numFmtId="0" fontId="0" fillId="0" borderId="25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0" fillId="0" borderId="24" xfId="0" applyFill="1" applyBorder="1" applyAlignment="1" applyProtection="1">
      <alignment horizontal="left" vertical="center"/>
      <protection hidden="1"/>
    </xf>
    <xf numFmtId="0" fontId="0" fillId="0" borderId="52" xfId="0" applyFill="1" applyBorder="1" applyAlignment="1" applyProtection="1">
      <alignment horizontal="left" vertical="center"/>
      <protection hidden="1"/>
    </xf>
    <xf numFmtId="0" fontId="0" fillId="0" borderId="25" xfId="0" applyFill="1" applyBorder="1" applyAlignment="1" applyProtection="1">
      <alignment horizontal="left" vertical="center"/>
      <protection hidden="1"/>
    </xf>
    <xf numFmtId="0" fontId="0" fillId="0" borderId="10" xfId="0" applyFill="1" applyBorder="1" applyAlignment="1" applyProtection="1">
      <alignment horizontal="left" vertical="center"/>
      <protection hidden="1"/>
    </xf>
    <xf numFmtId="0" fontId="0" fillId="0" borderId="22" xfId="0" applyFill="1" applyBorder="1" applyAlignment="1" applyProtection="1">
      <alignment horizontal="left" vertical="center"/>
      <protection hidden="1"/>
    </xf>
    <xf numFmtId="0" fontId="0" fillId="0" borderId="11" xfId="0" applyFill="1" applyBorder="1" applyAlignment="1" applyProtection="1">
      <alignment horizontal="left" vertical="center"/>
      <protection hidden="1"/>
    </xf>
    <xf numFmtId="0" fontId="0" fillId="0" borderId="32" xfId="0" applyFill="1" applyBorder="1" applyAlignment="1" applyProtection="1">
      <alignment horizontal="left" vertical="center"/>
      <protection hidden="1"/>
    </xf>
    <xf numFmtId="0" fontId="0" fillId="0" borderId="19" xfId="0" applyFill="1" applyBorder="1" applyAlignment="1" applyProtection="1">
      <alignment horizontal="left" vertical="center"/>
      <protection hidden="1"/>
    </xf>
    <xf numFmtId="0" fontId="0" fillId="0" borderId="33" xfId="0" applyFill="1" applyBorder="1" applyAlignment="1" applyProtection="1">
      <alignment horizontal="left" vertical="center"/>
      <protection hidden="1"/>
    </xf>
    <xf numFmtId="0" fontId="0" fillId="0" borderId="6" xfId="0" applyFill="1" applyBorder="1" applyAlignment="1" applyProtection="1">
      <alignment horizontal="left" vertical="center"/>
      <protection hidden="1"/>
    </xf>
    <xf numFmtId="0" fontId="0" fillId="0" borderId="29" xfId="0" applyFill="1" applyBorder="1" applyAlignment="1" applyProtection="1">
      <alignment horizontal="left" vertical="center"/>
      <protection hidden="1"/>
    </xf>
    <xf numFmtId="0" fontId="0" fillId="0" borderId="7" xfId="0" applyFill="1" applyBorder="1" applyAlignment="1" applyProtection="1">
      <alignment horizontal="left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3" borderId="22" xfId="0" applyFont="1" applyFill="1" applyBorder="1" applyAlignment="1" applyProtection="1">
      <alignment horizontal="center" vertical="center"/>
      <protection hidden="1"/>
    </xf>
    <xf numFmtId="0" fontId="3" fillId="3" borderId="23" xfId="0" applyFont="1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22" xfId="0" applyBorder="1" applyAlignment="1">
      <alignment horizontal="center" vertical="center" wrapText="1"/>
    </xf>
    <xf numFmtId="2" fontId="0" fillId="0" borderId="38" xfId="0" applyNumberFormat="1" applyBorder="1" applyProtection="1">
      <protection locked="0" hidden="1"/>
    </xf>
    <xf numFmtId="9" fontId="0" fillId="0" borderId="0" xfId="4" applyFont="1" applyAlignment="1" applyProtection="1">
      <alignment wrapText="1"/>
      <protection hidden="1"/>
    </xf>
    <xf numFmtId="2" fontId="0" fillId="0" borderId="1" xfId="0" applyNumberFormat="1" applyBorder="1" applyProtection="1">
      <protection locked="0" hidden="1"/>
    </xf>
    <xf numFmtId="9" fontId="0" fillId="0" borderId="0" xfId="4" applyFont="1" applyAlignment="1" applyProtection="1">
      <protection hidden="1"/>
    </xf>
    <xf numFmtId="0" fontId="0" fillId="0" borderId="43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</xf>
    <xf numFmtId="2" fontId="0" fillId="0" borderId="43" xfId="0" applyNumberFormat="1" applyFill="1" applyBorder="1"/>
    <xf numFmtId="2" fontId="0" fillId="0" borderId="43" xfId="0" applyNumberFormat="1" applyBorder="1" applyProtection="1">
      <protection locked="0" hidden="1"/>
    </xf>
    <xf numFmtId="0" fontId="0" fillId="0" borderId="24" xfId="0" applyFill="1" applyBorder="1"/>
    <xf numFmtId="0" fontId="0" fillId="0" borderId="26" xfId="0" applyFill="1" applyBorder="1"/>
    <xf numFmtId="0" fontId="0" fillId="0" borderId="37" xfId="0" applyFill="1" applyBorder="1"/>
    <xf numFmtId="164" fontId="0" fillId="0" borderId="39" xfId="2" applyFont="1" applyBorder="1" applyAlignment="1">
      <alignment horizontal="center"/>
    </xf>
    <xf numFmtId="0" fontId="0" fillId="0" borderId="53" xfId="0" applyFill="1" applyBorder="1"/>
    <xf numFmtId="164" fontId="0" fillId="0" borderId="41" xfId="2" applyFont="1" applyBorder="1" applyAlignment="1">
      <alignment horizontal="center"/>
    </xf>
    <xf numFmtId="0" fontId="0" fillId="0" borderId="54" xfId="0" applyFill="1" applyBorder="1"/>
    <xf numFmtId="164" fontId="0" fillId="0" borderId="44" xfId="2" applyFont="1" applyBorder="1" applyAlignment="1">
      <alignment horizontal="center"/>
    </xf>
  </cellXfs>
  <cellStyles count="5">
    <cellStyle name="Normal_Forma muitinei 2" xfId="1"/>
    <cellStyle name="Денежный" xfId="2" builtinId="4"/>
    <cellStyle name="Обычный" xfId="0" builtinId="0"/>
    <cellStyle name="Обычный 2" xfId="3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29" Type="http://schemas.openxmlformats.org/officeDocument/2006/relationships/image" Target="../media/image30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28" Type="http://schemas.openxmlformats.org/officeDocument/2006/relationships/image" Target="../media/image29.pn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Relationship Id="rId27" Type="http://schemas.openxmlformats.org/officeDocument/2006/relationships/image" Target="../media/image28.png"/><Relationship Id="rId30" Type="http://schemas.openxmlformats.org/officeDocument/2006/relationships/image" Target="../media/image3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3" name="Рисунок 2" descr="KRT410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24574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4" name="Рисунок 3" descr="KRT261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5950" y="35433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5" name="Рисунок 4" descr="KRT260m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95950" y="44481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6" name="Рисунок 5" descr="KRT262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95950" y="53625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7" name="Рисунок 6" descr="KRT304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95950" y="62769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23</xdr:row>
      <xdr:rowOff>0</xdr:rowOff>
    </xdr:to>
    <xdr:pic>
      <xdr:nvPicPr>
        <xdr:cNvPr id="8" name="Рисунок 7" descr="KRT303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695950" y="71913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9" name="Рисунок 8" descr="KRT306m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95950" y="81057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10" name="Рисунок 9" descr="KRT307m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95950" y="90201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11" name="Рисунок 10" descr="KRT232m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695950" y="99345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12" name="Рисунок 11" descr="KRT236m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95950" y="108489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13" name="Рисунок 12" descr="KRT323m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95950" y="119443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0</xdr:rowOff>
    </xdr:to>
    <xdr:pic>
      <xdr:nvPicPr>
        <xdr:cNvPr id="17" name="Рисунок 16" descr="KRT506m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95950" y="130302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33</xdr:row>
      <xdr:rowOff>0</xdr:rowOff>
    </xdr:to>
    <xdr:pic>
      <xdr:nvPicPr>
        <xdr:cNvPr id="18" name="Рисунок 17" descr="KRT501m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695950" y="139446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33</xdr:row>
      <xdr:rowOff>0</xdr:rowOff>
    </xdr:from>
    <xdr:to>
      <xdr:col>11</xdr:col>
      <xdr:colOff>0</xdr:colOff>
      <xdr:row>34</xdr:row>
      <xdr:rowOff>0</xdr:rowOff>
    </xdr:to>
    <xdr:pic>
      <xdr:nvPicPr>
        <xdr:cNvPr id="19" name="Рисунок 18" descr="KRT503m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695950" y="148590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34</xdr:row>
      <xdr:rowOff>0</xdr:rowOff>
    </xdr:from>
    <xdr:to>
      <xdr:col>11</xdr:col>
      <xdr:colOff>0</xdr:colOff>
      <xdr:row>35</xdr:row>
      <xdr:rowOff>0</xdr:rowOff>
    </xdr:to>
    <xdr:pic>
      <xdr:nvPicPr>
        <xdr:cNvPr id="20" name="Рисунок 19" descr="KRT510m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695950" y="157734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0</xdr:colOff>
      <xdr:row>36</xdr:row>
      <xdr:rowOff>0</xdr:rowOff>
    </xdr:to>
    <xdr:pic>
      <xdr:nvPicPr>
        <xdr:cNvPr id="21" name="Рисунок 20" descr="KRT502m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95950" y="166878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37</xdr:row>
      <xdr:rowOff>0</xdr:rowOff>
    </xdr:to>
    <xdr:pic>
      <xdr:nvPicPr>
        <xdr:cNvPr id="22" name="Рисунок 21" descr="KRT502m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95950" y="176022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0</xdr:colOff>
      <xdr:row>39</xdr:row>
      <xdr:rowOff>0</xdr:rowOff>
    </xdr:to>
    <xdr:pic>
      <xdr:nvPicPr>
        <xdr:cNvPr id="23" name="Рисунок 22" descr="KRT606m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695950" y="186880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41</xdr:row>
      <xdr:rowOff>0</xdr:rowOff>
    </xdr:to>
    <xdr:pic>
      <xdr:nvPicPr>
        <xdr:cNvPr id="24" name="Рисунок 23" descr="KRT605m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695950" y="196024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41</xdr:row>
      <xdr:rowOff>0</xdr:rowOff>
    </xdr:from>
    <xdr:to>
      <xdr:col>11</xdr:col>
      <xdr:colOff>0</xdr:colOff>
      <xdr:row>42</xdr:row>
      <xdr:rowOff>0</xdr:rowOff>
    </xdr:to>
    <xdr:pic>
      <xdr:nvPicPr>
        <xdr:cNvPr id="25" name="Рисунок 24" descr="KRT605m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695950" y="205168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0</xdr:colOff>
      <xdr:row>43</xdr:row>
      <xdr:rowOff>0</xdr:rowOff>
    </xdr:to>
    <xdr:pic>
      <xdr:nvPicPr>
        <xdr:cNvPr id="26" name="Рисунок 25" descr="KRT601m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5695950" y="214312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45</xdr:row>
      <xdr:rowOff>0</xdr:rowOff>
    </xdr:to>
    <xdr:pic>
      <xdr:nvPicPr>
        <xdr:cNvPr id="27" name="Рисунок 26" descr="KRT204m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695950" y="225171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45</xdr:row>
      <xdr:rowOff>0</xdr:rowOff>
    </xdr:from>
    <xdr:to>
      <xdr:col>11</xdr:col>
      <xdr:colOff>0</xdr:colOff>
      <xdr:row>46</xdr:row>
      <xdr:rowOff>0</xdr:rowOff>
    </xdr:to>
    <xdr:pic>
      <xdr:nvPicPr>
        <xdr:cNvPr id="28" name="Рисунок 27" descr="KRT204m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695950" y="234315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47</xdr:row>
      <xdr:rowOff>0</xdr:rowOff>
    </xdr:from>
    <xdr:to>
      <xdr:col>11</xdr:col>
      <xdr:colOff>0</xdr:colOff>
      <xdr:row>48</xdr:row>
      <xdr:rowOff>0</xdr:rowOff>
    </xdr:to>
    <xdr:pic>
      <xdr:nvPicPr>
        <xdr:cNvPr id="29" name="Рисунок 28" descr="KRT540m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695950" y="2451735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11</xdr:col>
      <xdr:colOff>0</xdr:colOff>
      <xdr:row>54</xdr:row>
      <xdr:rowOff>0</xdr:rowOff>
    </xdr:to>
    <xdr:pic>
      <xdr:nvPicPr>
        <xdr:cNvPr id="31" name="Рисунок 30" descr="KRT733m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695950" y="265176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55</xdr:row>
      <xdr:rowOff>0</xdr:rowOff>
    </xdr:to>
    <xdr:pic>
      <xdr:nvPicPr>
        <xdr:cNvPr id="32" name="Рисунок 31" descr="KRT734m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5695950" y="274320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55</xdr:row>
      <xdr:rowOff>0</xdr:rowOff>
    </xdr:from>
    <xdr:to>
      <xdr:col>11</xdr:col>
      <xdr:colOff>0</xdr:colOff>
      <xdr:row>56</xdr:row>
      <xdr:rowOff>0</xdr:rowOff>
    </xdr:to>
    <xdr:pic>
      <xdr:nvPicPr>
        <xdr:cNvPr id="33" name="Рисунок 32" descr="KRT352m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695950" y="283464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1</xdr:colOff>
      <xdr:row>56</xdr:row>
      <xdr:rowOff>0</xdr:rowOff>
    </xdr:from>
    <xdr:to>
      <xdr:col>11</xdr:col>
      <xdr:colOff>0</xdr:colOff>
      <xdr:row>57</xdr:row>
      <xdr:rowOff>0</xdr:rowOff>
    </xdr:to>
    <xdr:pic>
      <xdr:nvPicPr>
        <xdr:cNvPr id="35" name="Рисунок 34" descr="947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5695951" y="29260800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39</xdr:row>
      <xdr:rowOff>0</xdr:rowOff>
    </xdr:from>
    <xdr:to>
      <xdr:col>11</xdr:col>
      <xdr:colOff>0</xdr:colOff>
      <xdr:row>40</xdr:row>
      <xdr:rowOff>0</xdr:rowOff>
    </xdr:to>
    <xdr:pic>
      <xdr:nvPicPr>
        <xdr:cNvPr id="67" name="Рисунок 66" descr="KRT605m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695950" y="2100262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49</xdr:row>
      <xdr:rowOff>0</xdr:rowOff>
    </xdr:to>
    <xdr:pic>
      <xdr:nvPicPr>
        <xdr:cNvPr id="68" name="Рисунок 67" descr="KRT542m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5695950" y="2957512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913799</xdr:colOff>
      <xdr:row>49</xdr:row>
      <xdr:rowOff>914399</xdr:rowOff>
    </xdr:to>
    <xdr:pic>
      <xdr:nvPicPr>
        <xdr:cNvPr id="74" name="Picture 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7980" r="6783"/>
        <a:stretch>
          <a:fillRect/>
        </a:stretch>
      </xdr:blipFill>
      <xdr:spPr bwMode="auto">
        <a:xfrm>
          <a:off x="5695950" y="27746325"/>
          <a:ext cx="913799" cy="91439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913799</xdr:colOff>
      <xdr:row>50</xdr:row>
      <xdr:rowOff>914399</xdr:rowOff>
    </xdr:to>
    <xdr:pic>
      <xdr:nvPicPr>
        <xdr:cNvPr id="75" name="Picture 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7980" r="6783"/>
        <a:stretch>
          <a:fillRect/>
        </a:stretch>
      </xdr:blipFill>
      <xdr:spPr bwMode="auto">
        <a:xfrm>
          <a:off x="5695950" y="28660725"/>
          <a:ext cx="913799" cy="91439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913799</xdr:colOff>
      <xdr:row>51</xdr:row>
      <xdr:rowOff>914399</xdr:rowOff>
    </xdr:to>
    <xdr:pic>
      <xdr:nvPicPr>
        <xdr:cNvPr id="76" name="Picture 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7980" r="6783"/>
        <a:stretch>
          <a:fillRect/>
        </a:stretch>
      </xdr:blipFill>
      <xdr:spPr bwMode="auto">
        <a:xfrm>
          <a:off x="5695950" y="29575125"/>
          <a:ext cx="913799" cy="91439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pic>
      <xdr:nvPicPr>
        <xdr:cNvPr id="81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695950" y="6772275"/>
          <a:ext cx="914400" cy="9144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82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695950" y="7686675"/>
          <a:ext cx="914400" cy="9144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57</xdr:row>
      <xdr:rowOff>0</xdr:rowOff>
    </xdr:from>
    <xdr:to>
      <xdr:col>11</xdr:col>
      <xdr:colOff>0</xdr:colOff>
      <xdr:row>58</xdr:row>
      <xdr:rowOff>0</xdr:rowOff>
    </xdr:to>
    <xdr:pic>
      <xdr:nvPicPr>
        <xdr:cNvPr id="84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695950" y="36147375"/>
          <a:ext cx="914400" cy="9144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0</xdr:colOff>
      <xdr:row>32</xdr:row>
      <xdr:rowOff>0</xdr:rowOff>
    </xdr:to>
    <xdr:pic>
      <xdr:nvPicPr>
        <xdr:cNvPr id="85" name="Рисунок 84" descr="KRT501m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695950" y="17173575"/>
          <a:ext cx="914400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90"/>
  <sheetViews>
    <sheetView tabSelected="1"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2" bestFit="1" customWidth="1"/>
    <col min="10" max="10" width="8.85546875" customWidth="1"/>
    <col min="11" max="11" width="8.28515625" bestFit="1" customWidth="1"/>
    <col min="12" max="12" width="12.140625" customWidth="1"/>
  </cols>
  <sheetData>
    <row r="1" spans="1:12" ht="18.75" thickBot="1">
      <c r="A1" s="290" t="s">
        <v>43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</row>
    <row r="2" spans="1:12" ht="25.5" customHeight="1" thickBot="1">
      <c r="A2" s="296" t="s">
        <v>14</v>
      </c>
      <c r="B2" s="295"/>
      <c r="C2" s="17" t="s">
        <v>15</v>
      </c>
      <c r="D2" s="17" t="s">
        <v>3</v>
      </c>
      <c r="E2" s="17" t="s">
        <v>3</v>
      </c>
      <c r="F2" s="293" t="s">
        <v>26</v>
      </c>
      <c r="G2" s="294"/>
      <c r="H2" s="294"/>
      <c r="I2" s="294"/>
      <c r="J2" s="295"/>
      <c r="K2" s="16" t="s">
        <v>27</v>
      </c>
      <c r="L2" s="18" t="s">
        <v>28</v>
      </c>
    </row>
    <row r="3" spans="1:12">
      <c r="A3" s="297" t="s">
        <v>57</v>
      </c>
      <c r="B3" s="298"/>
      <c r="C3" s="4" t="s">
        <v>12</v>
      </c>
      <c r="D3" s="4" t="s">
        <v>35</v>
      </c>
      <c r="E3" s="6" t="str">
        <f>IF(D3="зеркало","Grit 600",IF(D3="шлифованная","Grit 320","матовая"))</f>
        <v>Grit 600</v>
      </c>
      <c r="F3" s="12">
        <v>6</v>
      </c>
      <c r="G3" s="48" t="s">
        <v>58</v>
      </c>
      <c r="H3" s="49">
        <v>1</v>
      </c>
      <c r="I3" s="48"/>
      <c r="J3" s="50"/>
      <c r="K3" s="51">
        <f>((F3-H3)*H3*3.1416*7.93)/1000</f>
        <v>0.12456443999999998</v>
      </c>
      <c r="L3" s="113">
        <v>47</v>
      </c>
    </row>
    <row r="4" spans="1:12">
      <c r="A4" s="297" t="s">
        <v>57</v>
      </c>
      <c r="B4" s="298"/>
      <c r="C4" s="4" t="s">
        <v>12</v>
      </c>
      <c r="D4" s="4" t="s">
        <v>35</v>
      </c>
      <c r="E4" s="6" t="str">
        <f>IF(D4="зеркало","Grit 600",IF(D4="шлифованная","Grit 320","матовая"))</f>
        <v>Grit 600</v>
      </c>
      <c r="F4" s="12">
        <v>8</v>
      </c>
      <c r="G4" s="48" t="s">
        <v>58</v>
      </c>
      <c r="H4" s="49">
        <v>1</v>
      </c>
      <c r="I4" s="48"/>
      <c r="J4" s="50"/>
      <c r="K4" s="51">
        <f>((F4-H4)*H4*3.1416*7.93)/1000</f>
        <v>0.17439021599999999</v>
      </c>
      <c r="L4" s="113">
        <v>53</v>
      </c>
    </row>
    <row r="5" spans="1:12">
      <c r="A5" s="279" t="s">
        <v>57</v>
      </c>
      <c r="B5" s="280"/>
      <c r="C5" s="5" t="s">
        <v>12</v>
      </c>
      <c r="D5" s="5" t="s">
        <v>35</v>
      </c>
      <c r="E5" s="86" t="str">
        <f t="shared" ref="E5" si="0">IF(D5="зеркало","Grit 600",IF(D5="шлифованная","Grit 320","матовая"))</f>
        <v>Grit 600</v>
      </c>
      <c r="F5" s="38">
        <v>10</v>
      </c>
      <c r="G5" s="39" t="s">
        <v>58</v>
      </c>
      <c r="H5" s="40">
        <v>1</v>
      </c>
      <c r="I5" s="39"/>
      <c r="J5" s="41"/>
      <c r="K5" s="87">
        <f t="shared" ref="K5" si="1">((F5-H5)*H5*3.1416*7.93)/1000</f>
        <v>0.224215992</v>
      </c>
      <c r="L5" s="113">
        <v>58</v>
      </c>
    </row>
    <row r="6" spans="1:12">
      <c r="A6" s="279" t="s">
        <v>57</v>
      </c>
      <c r="B6" s="280"/>
      <c r="C6" s="5" t="s">
        <v>12</v>
      </c>
      <c r="D6" s="5" t="s">
        <v>29</v>
      </c>
      <c r="E6" s="86" t="str">
        <f t="shared" ref="E6:E88" si="2">IF(D6="зеркало","Grit 600",IF(D6="шлифованная","Grit 320","матовая"))</f>
        <v>Grit 320</v>
      </c>
      <c r="F6" s="38">
        <v>10</v>
      </c>
      <c r="G6" s="39" t="s">
        <v>58</v>
      </c>
      <c r="H6" s="40">
        <v>1</v>
      </c>
      <c r="I6" s="39"/>
      <c r="J6" s="41"/>
      <c r="K6" s="87">
        <f t="shared" ref="K6:K88" si="3">((F6-H6)*H6*3.1416*7.93)/1000</f>
        <v>0.224215992</v>
      </c>
      <c r="L6" s="113">
        <v>57</v>
      </c>
    </row>
    <row r="7" spans="1:12">
      <c r="A7" s="279" t="s">
        <v>57</v>
      </c>
      <c r="B7" s="280"/>
      <c r="C7" s="5" t="s">
        <v>12</v>
      </c>
      <c r="D7" s="5" t="s">
        <v>35</v>
      </c>
      <c r="E7" s="86" t="str">
        <f t="shared" si="2"/>
        <v>Grit 600</v>
      </c>
      <c r="F7" s="38">
        <v>12</v>
      </c>
      <c r="G7" s="39" t="s">
        <v>58</v>
      </c>
      <c r="H7" s="40">
        <v>1</v>
      </c>
      <c r="I7" s="39"/>
      <c r="J7" s="41"/>
      <c r="K7" s="87">
        <f t="shared" si="3"/>
        <v>0.27404176799999996</v>
      </c>
      <c r="L7" s="113">
        <v>68</v>
      </c>
    </row>
    <row r="8" spans="1:12">
      <c r="A8" s="279" t="s">
        <v>57</v>
      </c>
      <c r="B8" s="280"/>
      <c r="C8" s="5" t="s">
        <v>12</v>
      </c>
      <c r="D8" s="5" t="s">
        <v>35</v>
      </c>
      <c r="E8" s="86" t="str">
        <f t="shared" ref="E8" si="4">IF(D8="зеркало","Grit 600",IF(D8="шлифованная","Grit 320","матовая"))</f>
        <v>Grit 600</v>
      </c>
      <c r="F8" s="38">
        <v>12</v>
      </c>
      <c r="G8" s="39" t="s">
        <v>58</v>
      </c>
      <c r="H8" s="40">
        <v>1.5</v>
      </c>
      <c r="I8" s="39"/>
      <c r="J8" s="41"/>
      <c r="K8" s="87">
        <f t="shared" ref="K8" si="5">((F8-H8)*H8*3.1416*7.93)/1000</f>
        <v>0.39237798599999996</v>
      </c>
      <c r="L8" s="113">
        <v>106</v>
      </c>
    </row>
    <row r="9" spans="1:12">
      <c r="A9" s="277" t="s">
        <v>57</v>
      </c>
      <c r="B9" s="278"/>
      <c r="C9" s="3" t="s">
        <v>12</v>
      </c>
      <c r="D9" s="3" t="s">
        <v>6</v>
      </c>
      <c r="E9" s="7" t="str">
        <f t="shared" ref="E9" si="6">IF(D9="зеркало","Grit 600",IF(D9="шлифованная","Grit 320","матовая"))</f>
        <v>матовая</v>
      </c>
      <c r="F9" s="38">
        <v>16</v>
      </c>
      <c r="G9" s="39" t="s">
        <v>58</v>
      </c>
      <c r="H9" s="40">
        <v>1</v>
      </c>
      <c r="I9" s="39"/>
      <c r="J9" s="41"/>
      <c r="K9" s="37">
        <f t="shared" ref="K9" si="7">((F9-H9)*H9*3.1416*7.93)/1000</f>
        <v>0.37369332000000005</v>
      </c>
      <c r="L9" s="96">
        <v>89</v>
      </c>
    </row>
    <row r="10" spans="1:12">
      <c r="A10" s="277" t="s">
        <v>57</v>
      </c>
      <c r="B10" s="278"/>
      <c r="C10" s="3" t="s">
        <v>12</v>
      </c>
      <c r="D10" s="3" t="s">
        <v>29</v>
      </c>
      <c r="E10" s="7" t="str">
        <f t="shared" ref="E10" si="8">IF(D10="зеркало","Grit 600",IF(D10="шлифованная","Grit 320","матовая"))</f>
        <v>Grit 320</v>
      </c>
      <c r="F10" s="38">
        <v>16</v>
      </c>
      <c r="G10" s="39" t="s">
        <v>58</v>
      </c>
      <c r="H10" s="40">
        <v>1</v>
      </c>
      <c r="I10" s="39"/>
      <c r="J10" s="41"/>
      <c r="K10" s="37">
        <f t="shared" ref="K10" si="9">((F10-H10)*H10*3.1416*7.93)/1000</f>
        <v>0.37369332000000005</v>
      </c>
      <c r="L10" s="96">
        <v>91</v>
      </c>
    </row>
    <row r="11" spans="1:12">
      <c r="A11" s="277" t="s">
        <v>57</v>
      </c>
      <c r="B11" s="278"/>
      <c r="C11" s="3" t="s">
        <v>12</v>
      </c>
      <c r="D11" s="3" t="s">
        <v>35</v>
      </c>
      <c r="E11" s="7" t="str">
        <f t="shared" ref="E11" si="10">IF(D11="зеркало","Grit 600",IF(D11="шлифованная","Grit 320","матовая"))</f>
        <v>Grit 600</v>
      </c>
      <c r="F11" s="38">
        <v>16</v>
      </c>
      <c r="G11" s="39" t="s">
        <v>58</v>
      </c>
      <c r="H11" s="40">
        <v>1</v>
      </c>
      <c r="I11" s="39"/>
      <c r="J11" s="41"/>
      <c r="K11" s="37">
        <f t="shared" ref="K11" si="11">((F11-H11)*H11*3.1416*7.93)/1000</f>
        <v>0.37369332000000005</v>
      </c>
      <c r="L11" s="96">
        <v>91</v>
      </c>
    </row>
    <row r="12" spans="1:12">
      <c r="A12" s="277" t="s">
        <v>57</v>
      </c>
      <c r="B12" s="278"/>
      <c r="C12" s="3" t="s">
        <v>12</v>
      </c>
      <c r="D12" s="3" t="s">
        <v>35</v>
      </c>
      <c r="E12" s="7" t="str">
        <f t="shared" ref="E12" si="12">IF(D12="зеркало","Grit 600",IF(D12="шлифованная","Grit 320","матовая"))</f>
        <v>Grit 600</v>
      </c>
      <c r="F12" s="38">
        <v>16</v>
      </c>
      <c r="G12" s="39" t="s">
        <v>58</v>
      </c>
      <c r="H12" s="40">
        <v>1.2</v>
      </c>
      <c r="I12" s="39"/>
      <c r="J12" s="41"/>
      <c r="K12" s="37">
        <f t="shared" ref="K12" si="13">((F12-H12)*H12*3.1416*7.93)/1000</f>
        <v>0.44245289088000006</v>
      </c>
      <c r="L12" s="96">
        <v>104</v>
      </c>
    </row>
    <row r="13" spans="1:12">
      <c r="A13" s="277" t="s">
        <v>57</v>
      </c>
      <c r="B13" s="278"/>
      <c r="C13" s="3" t="s">
        <v>12</v>
      </c>
      <c r="D13" s="3" t="s">
        <v>6</v>
      </c>
      <c r="E13" s="7" t="str">
        <f t="shared" ref="E13" si="14">IF(D13="зеркало","Grit 600",IF(D13="шлифованная","Grit 320","матовая"))</f>
        <v>матовая</v>
      </c>
      <c r="F13" s="38">
        <v>16</v>
      </c>
      <c r="G13" s="39" t="s">
        <v>58</v>
      </c>
      <c r="H13" s="40">
        <v>1.5</v>
      </c>
      <c r="I13" s="39"/>
      <c r="J13" s="41"/>
      <c r="K13" s="37">
        <f t="shared" ref="K13" si="15">((F13-H13)*H13*3.1416*7.93)/1000</f>
        <v>0.54185531399999998</v>
      </c>
      <c r="L13" s="96">
        <v>118</v>
      </c>
    </row>
    <row r="14" spans="1:12">
      <c r="A14" s="277" t="s">
        <v>57</v>
      </c>
      <c r="B14" s="278"/>
      <c r="C14" s="3" t="s">
        <v>12</v>
      </c>
      <c r="D14" s="3" t="s">
        <v>29</v>
      </c>
      <c r="E14" s="7" t="str">
        <f>IF(D14="зеркало","Grit 600",IF(D14="шлифованная","Grit 320","матовая"))</f>
        <v>Grit 320</v>
      </c>
      <c r="F14" s="38">
        <v>16</v>
      </c>
      <c r="G14" s="39" t="s">
        <v>58</v>
      </c>
      <c r="H14" s="40">
        <v>1.5</v>
      </c>
      <c r="I14" s="39"/>
      <c r="J14" s="41"/>
      <c r="K14" s="37">
        <f>((F14-H14)*H14*3.1416*7.93)/1000</f>
        <v>0.54185531399999998</v>
      </c>
      <c r="L14" s="96">
        <v>120</v>
      </c>
    </row>
    <row r="15" spans="1:12">
      <c r="A15" s="281" t="s">
        <v>57</v>
      </c>
      <c r="B15" s="282"/>
      <c r="C15" s="52" t="s">
        <v>12</v>
      </c>
      <c r="D15" s="52" t="s">
        <v>35</v>
      </c>
      <c r="E15" s="53" t="str">
        <f t="shared" si="2"/>
        <v>Grit 600</v>
      </c>
      <c r="F15" s="53">
        <v>16</v>
      </c>
      <c r="G15" s="54" t="s">
        <v>58</v>
      </c>
      <c r="H15" s="55">
        <v>1.5</v>
      </c>
      <c r="I15" s="54"/>
      <c r="J15" s="56"/>
      <c r="K15" s="57">
        <f t="shared" si="3"/>
        <v>0.54185531399999998</v>
      </c>
      <c r="L15" s="97">
        <v>120</v>
      </c>
    </row>
    <row r="16" spans="1:12">
      <c r="A16" s="277" t="s">
        <v>57</v>
      </c>
      <c r="B16" s="278"/>
      <c r="C16" s="3" t="s">
        <v>12</v>
      </c>
      <c r="D16" s="3" t="s">
        <v>6</v>
      </c>
      <c r="E16" s="7" t="str">
        <f>IF(D16="зеркало","Grit 600",IF(D16="шлифованная","Grit 320","матовая"))</f>
        <v>матовая</v>
      </c>
      <c r="F16" s="38">
        <v>18</v>
      </c>
      <c r="G16" s="39" t="s">
        <v>58</v>
      </c>
      <c r="H16" s="40">
        <v>1.5</v>
      </c>
      <c r="I16" s="39"/>
      <c r="J16" s="41"/>
      <c r="K16" s="37">
        <f>((F16-H16)*H16*3.1416*7.93)/1000</f>
        <v>0.61659397800000004</v>
      </c>
      <c r="L16" s="96">
        <v>134</v>
      </c>
    </row>
    <row r="17" spans="1:12">
      <c r="A17" s="277" t="s">
        <v>57</v>
      </c>
      <c r="B17" s="278"/>
      <c r="C17" s="3" t="s">
        <v>12</v>
      </c>
      <c r="D17" s="3" t="s">
        <v>29</v>
      </c>
      <c r="E17" s="7" t="str">
        <f>IF(D17="зеркало","Grit 600",IF(D17="шлифованная","Grit 320","матовая"))</f>
        <v>Grit 320</v>
      </c>
      <c r="F17" s="38">
        <v>18</v>
      </c>
      <c r="G17" s="39" t="s">
        <v>58</v>
      </c>
      <c r="H17" s="40">
        <v>1.5</v>
      </c>
      <c r="I17" s="39"/>
      <c r="J17" s="41"/>
      <c r="K17" s="37">
        <f>((F17-H17)*H17*3.1416*7.93)/1000</f>
        <v>0.61659397800000004</v>
      </c>
      <c r="L17" s="96">
        <v>136</v>
      </c>
    </row>
    <row r="18" spans="1:12">
      <c r="A18" s="281" t="s">
        <v>57</v>
      </c>
      <c r="B18" s="282"/>
      <c r="C18" s="52" t="s">
        <v>12</v>
      </c>
      <c r="D18" s="52" t="s">
        <v>35</v>
      </c>
      <c r="E18" s="53" t="str">
        <f t="shared" si="2"/>
        <v>Grit 600</v>
      </c>
      <c r="F18" s="53">
        <v>18</v>
      </c>
      <c r="G18" s="54" t="s">
        <v>58</v>
      </c>
      <c r="H18" s="55">
        <v>1.5</v>
      </c>
      <c r="I18" s="54"/>
      <c r="J18" s="56"/>
      <c r="K18" s="57">
        <f t="shared" si="3"/>
        <v>0.61659397800000004</v>
      </c>
      <c r="L18" s="97">
        <v>136</v>
      </c>
    </row>
    <row r="19" spans="1:12">
      <c r="A19" s="279" t="s">
        <v>57</v>
      </c>
      <c r="B19" s="280"/>
      <c r="C19" s="5" t="s">
        <v>12</v>
      </c>
      <c r="D19" s="5" t="s">
        <v>29</v>
      </c>
      <c r="E19" s="86" t="str">
        <f t="shared" ref="E19:E20" si="16">IF(D19="зеркало","Grit 600",IF(D19="шлифованная","Grit 320","матовая"))</f>
        <v>Grit 320</v>
      </c>
      <c r="F19" s="38">
        <v>19</v>
      </c>
      <c r="G19" s="39" t="s">
        <v>58</v>
      </c>
      <c r="H19" s="40">
        <v>1</v>
      </c>
      <c r="I19" s="39"/>
      <c r="J19" s="41"/>
      <c r="K19" s="87">
        <f t="shared" ref="K19:K20" si="17">((F19-H19)*H19*3.1416*7.93)/1000</f>
        <v>0.44843198400000001</v>
      </c>
      <c r="L19" s="113">
        <v>97</v>
      </c>
    </row>
    <row r="20" spans="1:12">
      <c r="A20" s="277" t="s">
        <v>57</v>
      </c>
      <c r="B20" s="278"/>
      <c r="C20" s="3" t="s">
        <v>12</v>
      </c>
      <c r="D20" s="3" t="s">
        <v>35</v>
      </c>
      <c r="E20" s="7" t="str">
        <f t="shared" si="16"/>
        <v>Grit 600</v>
      </c>
      <c r="F20" s="38">
        <v>20</v>
      </c>
      <c r="G20" s="39" t="s">
        <v>58</v>
      </c>
      <c r="H20" s="40">
        <v>1</v>
      </c>
      <c r="I20" s="39"/>
      <c r="J20" s="41"/>
      <c r="K20" s="37">
        <f t="shared" si="17"/>
        <v>0.47334487199999997</v>
      </c>
      <c r="L20" s="96">
        <v>115</v>
      </c>
    </row>
    <row r="21" spans="1:12">
      <c r="A21" s="277" t="s">
        <v>57</v>
      </c>
      <c r="B21" s="278"/>
      <c r="C21" s="3" t="s">
        <v>12</v>
      </c>
      <c r="D21" s="3" t="s">
        <v>35</v>
      </c>
      <c r="E21" s="7" t="str">
        <f t="shared" si="2"/>
        <v>Grit 600</v>
      </c>
      <c r="F21" s="38">
        <v>20</v>
      </c>
      <c r="G21" s="39" t="s">
        <v>58</v>
      </c>
      <c r="H21" s="40">
        <v>1.5</v>
      </c>
      <c r="I21" s="39"/>
      <c r="J21" s="41"/>
      <c r="K21" s="37">
        <f t="shared" si="3"/>
        <v>0.691332642</v>
      </c>
      <c r="L21" s="96">
        <v>152</v>
      </c>
    </row>
    <row r="22" spans="1:12">
      <c r="A22" s="277" t="s">
        <v>57</v>
      </c>
      <c r="B22" s="278"/>
      <c r="C22" s="3" t="s">
        <v>12</v>
      </c>
      <c r="D22" s="3" t="s">
        <v>35</v>
      </c>
      <c r="E22" s="7" t="str">
        <f t="shared" ref="E22:E23" si="18">IF(D22="зеркало","Grit 600",IF(D22="шлифованная","Grit 320","матовая"))</f>
        <v>Grit 600</v>
      </c>
      <c r="F22" s="38">
        <v>20</v>
      </c>
      <c r="G22" s="39" t="s">
        <v>58</v>
      </c>
      <c r="H22" s="40">
        <v>2</v>
      </c>
      <c r="I22" s="39"/>
      <c r="J22" s="41"/>
      <c r="K22" s="37">
        <f t="shared" ref="K22:K23" si="19">((F22-H22)*H22*3.1416*7.93)/1000</f>
        <v>0.89686396800000001</v>
      </c>
      <c r="L22" s="96">
        <v>181</v>
      </c>
    </row>
    <row r="23" spans="1:12">
      <c r="A23" s="277" t="s">
        <v>126</v>
      </c>
      <c r="B23" s="278"/>
      <c r="C23" s="3" t="s">
        <v>12</v>
      </c>
      <c r="D23" s="3" t="s">
        <v>35</v>
      </c>
      <c r="E23" s="7" t="str">
        <f t="shared" si="18"/>
        <v>Grit 600</v>
      </c>
      <c r="F23" s="38">
        <v>21.3</v>
      </c>
      <c r="G23" s="39" t="s">
        <v>58</v>
      </c>
      <c r="H23" s="40">
        <v>1.5</v>
      </c>
      <c r="I23" s="39"/>
      <c r="J23" s="41"/>
      <c r="K23" s="37">
        <f t="shared" si="19"/>
        <v>0.73991277360000007</v>
      </c>
      <c r="L23" s="96">
        <v>163</v>
      </c>
    </row>
    <row r="24" spans="1:12">
      <c r="A24" s="277" t="s">
        <v>57</v>
      </c>
      <c r="B24" s="278"/>
      <c r="C24" s="3" t="s">
        <v>12</v>
      </c>
      <c r="D24" s="3" t="s">
        <v>35</v>
      </c>
      <c r="E24" s="7" t="str">
        <f t="shared" si="2"/>
        <v>Grit 600</v>
      </c>
      <c r="F24" s="38">
        <v>22</v>
      </c>
      <c r="G24" s="39" t="s">
        <v>58</v>
      </c>
      <c r="H24" s="40">
        <v>1.5</v>
      </c>
      <c r="I24" s="39"/>
      <c r="J24" s="41"/>
      <c r="K24" s="37">
        <f t="shared" si="3"/>
        <v>0.76607130599999995</v>
      </c>
      <c r="L24" s="96">
        <v>169</v>
      </c>
    </row>
    <row r="25" spans="1:12">
      <c r="A25" s="277" t="s">
        <v>57</v>
      </c>
      <c r="B25" s="278"/>
      <c r="C25" s="3" t="s">
        <v>12</v>
      </c>
      <c r="D25" s="3" t="s">
        <v>29</v>
      </c>
      <c r="E25" s="7" t="str">
        <f t="shared" si="2"/>
        <v>Grit 320</v>
      </c>
      <c r="F25" s="38">
        <v>22</v>
      </c>
      <c r="G25" s="39" t="s">
        <v>58</v>
      </c>
      <c r="H25" s="40">
        <v>1.5</v>
      </c>
      <c r="I25" s="39"/>
      <c r="J25" s="41"/>
      <c r="K25" s="37">
        <f t="shared" si="3"/>
        <v>0.76607130599999995</v>
      </c>
      <c r="L25" s="96">
        <v>169</v>
      </c>
    </row>
    <row r="26" spans="1:12">
      <c r="A26" s="277" t="s">
        <v>57</v>
      </c>
      <c r="B26" s="278"/>
      <c r="C26" s="3" t="s">
        <v>12</v>
      </c>
      <c r="D26" s="3" t="s">
        <v>35</v>
      </c>
      <c r="E26" s="7" t="str">
        <f t="shared" si="2"/>
        <v>Grit 600</v>
      </c>
      <c r="F26" s="38">
        <v>22</v>
      </c>
      <c r="G26" s="39" t="s">
        <v>58</v>
      </c>
      <c r="H26" s="40">
        <v>2</v>
      </c>
      <c r="I26" s="39"/>
      <c r="J26" s="41"/>
      <c r="K26" s="37">
        <f t="shared" si="3"/>
        <v>0.99651551999999988</v>
      </c>
      <c r="L26" s="96">
        <v>201</v>
      </c>
    </row>
    <row r="27" spans="1:12">
      <c r="A27" s="277" t="s">
        <v>57</v>
      </c>
      <c r="B27" s="278"/>
      <c r="C27" s="3" t="s">
        <v>12</v>
      </c>
      <c r="D27" s="3" t="s">
        <v>29</v>
      </c>
      <c r="E27" s="7" t="str">
        <f t="shared" si="2"/>
        <v>Grit 320</v>
      </c>
      <c r="F27" s="38">
        <v>22</v>
      </c>
      <c r="G27" s="39" t="s">
        <v>58</v>
      </c>
      <c r="H27" s="40">
        <v>2</v>
      </c>
      <c r="I27" s="39"/>
      <c r="J27" s="41"/>
      <c r="K27" s="37">
        <f t="shared" si="3"/>
        <v>0.99651551999999988</v>
      </c>
      <c r="L27" s="96">
        <v>201</v>
      </c>
    </row>
    <row r="28" spans="1:12">
      <c r="A28" s="277" t="s">
        <v>57</v>
      </c>
      <c r="B28" s="278"/>
      <c r="C28" s="3" t="s">
        <v>12</v>
      </c>
      <c r="D28" s="3" t="s">
        <v>35</v>
      </c>
      <c r="E28" s="7" t="str">
        <f t="shared" ref="E28" si="20">IF(D28="зеркало","Grit 600",IF(D28="шлифованная","Grit 320","матовая"))</f>
        <v>Grit 600</v>
      </c>
      <c r="F28" s="38">
        <v>25</v>
      </c>
      <c r="G28" s="39" t="s">
        <v>58</v>
      </c>
      <c r="H28" s="40">
        <v>1</v>
      </c>
      <c r="I28" s="39"/>
      <c r="J28" s="41"/>
      <c r="K28" s="37">
        <f t="shared" ref="K28" si="21">((F28-H28)*H28*3.1416*7.93)/1000</f>
        <v>0.59790931199999986</v>
      </c>
      <c r="L28" s="96">
        <v>125</v>
      </c>
    </row>
    <row r="29" spans="1:12">
      <c r="A29" s="277" t="s">
        <v>57</v>
      </c>
      <c r="B29" s="278"/>
      <c r="C29" s="3" t="s">
        <v>12</v>
      </c>
      <c r="D29" s="3" t="s">
        <v>6</v>
      </c>
      <c r="E29" s="7" t="str">
        <f>IF(D29="зеркало","Grit 600",IF(D29="шлифованная","Grit 320","матовая"))</f>
        <v>матовая</v>
      </c>
      <c r="F29" s="38">
        <v>25</v>
      </c>
      <c r="G29" s="39" t="s">
        <v>58</v>
      </c>
      <c r="H29" s="40">
        <v>1.5</v>
      </c>
      <c r="I29" s="39"/>
      <c r="J29" s="41"/>
      <c r="K29" s="37">
        <f>((F29-H29)*H29*3.1416*7.93)/1000</f>
        <v>0.87817930200000005</v>
      </c>
      <c r="L29" s="96">
        <v>179</v>
      </c>
    </row>
    <row r="30" spans="1:12">
      <c r="A30" s="281" t="s">
        <v>57</v>
      </c>
      <c r="B30" s="282"/>
      <c r="C30" s="52" t="s">
        <v>12</v>
      </c>
      <c r="D30" s="52" t="s">
        <v>35</v>
      </c>
      <c r="E30" s="53" t="str">
        <f t="shared" si="2"/>
        <v>Grit 600</v>
      </c>
      <c r="F30" s="53">
        <v>25</v>
      </c>
      <c r="G30" s="54" t="s">
        <v>58</v>
      </c>
      <c r="H30" s="55">
        <v>1.5</v>
      </c>
      <c r="I30" s="54"/>
      <c r="J30" s="56"/>
      <c r="K30" s="57">
        <f t="shared" si="3"/>
        <v>0.87817930200000005</v>
      </c>
      <c r="L30" s="97">
        <v>182</v>
      </c>
    </row>
    <row r="31" spans="1:12">
      <c r="A31" s="277" t="s">
        <v>57</v>
      </c>
      <c r="B31" s="278"/>
      <c r="C31" s="3" t="s">
        <v>12</v>
      </c>
      <c r="D31" s="3" t="s">
        <v>6</v>
      </c>
      <c r="E31" s="7" t="str">
        <f t="shared" ref="E31" si="22">IF(D31="зеркало","Grit 600",IF(D31="шлифованная","Grit 320","матовая"))</f>
        <v>матовая</v>
      </c>
      <c r="F31" s="38">
        <v>25</v>
      </c>
      <c r="G31" s="39" t="s">
        <v>58</v>
      </c>
      <c r="H31" s="40">
        <v>2</v>
      </c>
      <c r="I31" s="39"/>
      <c r="J31" s="41"/>
      <c r="K31" s="37">
        <f t="shared" ref="K31" si="23">((F31-H31)*H31*3.1416*7.93)/1000</f>
        <v>1.1459928479999999</v>
      </c>
      <c r="L31" s="96">
        <v>227</v>
      </c>
    </row>
    <row r="32" spans="1:12">
      <c r="A32" s="277" t="s">
        <v>57</v>
      </c>
      <c r="B32" s="278"/>
      <c r="C32" s="3" t="s">
        <v>12</v>
      </c>
      <c r="D32" s="3" t="s">
        <v>29</v>
      </c>
      <c r="E32" s="7" t="str">
        <f t="shared" si="2"/>
        <v>Grit 320</v>
      </c>
      <c r="F32" s="38">
        <v>25</v>
      </c>
      <c r="G32" s="39" t="s">
        <v>58</v>
      </c>
      <c r="H32" s="40">
        <v>2</v>
      </c>
      <c r="I32" s="39"/>
      <c r="J32" s="41"/>
      <c r="K32" s="37">
        <f t="shared" si="3"/>
        <v>1.1459928479999999</v>
      </c>
      <c r="L32" s="96">
        <v>231</v>
      </c>
    </row>
    <row r="33" spans="1:12">
      <c r="A33" s="277" t="s">
        <v>57</v>
      </c>
      <c r="B33" s="278"/>
      <c r="C33" s="3" t="s">
        <v>12</v>
      </c>
      <c r="D33" s="3" t="s">
        <v>29</v>
      </c>
      <c r="E33" s="7" t="str">
        <f t="shared" si="2"/>
        <v>Grit 320</v>
      </c>
      <c r="F33" s="38">
        <v>25</v>
      </c>
      <c r="G33" s="39" t="s">
        <v>58</v>
      </c>
      <c r="H33" s="40">
        <v>2</v>
      </c>
      <c r="I33" s="39" t="s">
        <v>58</v>
      </c>
      <c r="J33" s="41">
        <v>3000</v>
      </c>
      <c r="K33" s="37">
        <f t="shared" si="3"/>
        <v>1.1459928479999999</v>
      </c>
      <c r="L33" s="96">
        <v>210</v>
      </c>
    </row>
    <row r="34" spans="1:12">
      <c r="A34" s="277" t="s">
        <v>57</v>
      </c>
      <c r="B34" s="278"/>
      <c r="C34" s="3" t="s">
        <v>12</v>
      </c>
      <c r="D34" s="3" t="s">
        <v>29</v>
      </c>
      <c r="E34" s="7" t="str">
        <f t="shared" si="2"/>
        <v>Grit 320</v>
      </c>
      <c r="F34" s="38">
        <v>25</v>
      </c>
      <c r="G34" s="39" t="s">
        <v>58</v>
      </c>
      <c r="H34" s="40">
        <v>2</v>
      </c>
      <c r="I34" s="39" t="s">
        <v>58</v>
      </c>
      <c r="J34" s="41">
        <v>4000</v>
      </c>
      <c r="K34" s="37">
        <f t="shared" si="3"/>
        <v>1.1459928479999999</v>
      </c>
      <c r="L34" s="96">
        <v>210</v>
      </c>
    </row>
    <row r="35" spans="1:12">
      <c r="A35" s="277" t="s">
        <v>57</v>
      </c>
      <c r="B35" s="278"/>
      <c r="C35" s="3" t="s">
        <v>12</v>
      </c>
      <c r="D35" s="3" t="s">
        <v>35</v>
      </c>
      <c r="E35" s="7" t="str">
        <f>IF(D35="зеркало","Grit 600",IF(D35="шлифованная","Grit 320","матовая"))</f>
        <v>Grit 600</v>
      </c>
      <c r="F35" s="38">
        <v>25</v>
      </c>
      <c r="G35" s="39" t="s">
        <v>58</v>
      </c>
      <c r="H35" s="40">
        <v>2</v>
      </c>
      <c r="I35" s="39"/>
      <c r="J35" s="41"/>
      <c r="K35" s="37">
        <f>((F35-H35)*H35*3.1416*7.93)/1000</f>
        <v>1.1459928479999999</v>
      </c>
      <c r="L35" s="96">
        <v>231</v>
      </c>
    </row>
    <row r="36" spans="1:12">
      <c r="A36" s="277" t="s">
        <v>57</v>
      </c>
      <c r="B36" s="278"/>
      <c r="C36" s="3" t="s">
        <v>12</v>
      </c>
      <c r="D36" s="3" t="s">
        <v>35</v>
      </c>
      <c r="E36" s="7" t="str">
        <f t="shared" ref="E36" si="24">IF(D36="зеркало","Grit 600",IF(D36="шлифованная","Grit 320","матовая"))</f>
        <v>Grit 600</v>
      </c>
      <c r="F36" s="38">
        <v>25</v>
      </c>
      <c r="G36" s="39" t="s">
        <v>58</v>
      </c>
      <c r="H36" s="40">
        <v>2.5</v>
      </c>
      <c r="I36" s="39"/>
      <c r="J36" s="41"/>
      <c r="K36" s="37">
        <f t="shared" ref="K36" si="25">((F36-H36)*H36*3.1416*7.93)/1000</f>
        <v>1.40134995</v>
      </c>
      <c r="L36" s="96">
        <v>283</v>
      </c>
    </row>
    <row r="37" spans="1:12">
      <c r="A37" s="277" t="s">
        <v>57</v>
      </c>
      <c r="B37" s="278"/>
      <c r="C37" s="3" t="s">
        <v>12</v>
      </c>
      <c r="D37" s="3" t="s">
        <v>35</v>
      </c>
      <c r="E37" s="7" t="str">
        <f t="shared" si="2"/>
        <v>Grit 600</v>
      </c>
      <c r="F37" s="38">
        <v>26.9</v>
      </c>
      <c r="G37" s="39" t="s">
        <v>58</v>
      </c>
      <c r="H37" s="40">
        <v>2</v>
      </c>
      <c r="I37" s="39"/>
      <c r="J37" s="41"/>
      <c r="K37" s="37">
        <f t="shared" si="3"/>
        <v>1.2406618223999999</v>
      </c>
      <c r="L37" s="113">
        <v>319</v>
      </c>
    </row>
    <row r="38" spans="1:12">
      <c r="A38" s="277" t="s">
        <v>57</v>
      </c>
      <c r="B38" s="278"/>
      <c r="C38" s="3" t="s">
        <v>12</v>
      </c>
      <c r="D38" s="3" t="s">
        <v>35</v>
      </c>
      <c r="E38" s="7" t="str">
        <f t="shared" ref="E38:E39" si="26">IF(D38="зеркало","Grit 600",IF(D38="шлифованная","Grit 320","матовая"))</f>
        <v>Grit 600</v>
      </c>
      <c r="F38" s="38">
        <v>30</v>
      </c>
      <c r="G38" s="39" t="s">
        <v>58</v>
      </c>
      <c r="H38" s="40">
        <v>1.5</v>
      </c>
      <c r="I38" s="39"/>
      <c r="J38" s="41"/>
      <c r="K38" s="37">
        <f t="shared" ref="K38:K39" si="27">((F38-H38)*H38*3.1416*7.93)/1000</f>
        <v>1.065025962</v>
      </c>
      <c r="L38" s="96">
        <v>221</v>
      </c>
    </row>
    <row r="39" spans="1:12">
      <c r="A39" s="277" t="s">
        <v>57</v>
      </c>
      <c r="B39" s="278"/>
      <c r="C39" s="3" t="s">
        <v>12</v>
      </c>
      <c r="D39" s="3" t="s">
        <v>6</v>
      </c>
      <c r="E39" s="7" t="str">
        <f t="shared" si="26"/>
        <v>матовая</v>
      </c>
      <c r="F39" s="38">
        <v>32</v>
      </c>
      <c r="G39" s="39" t="s">
        <v>58</v>
      </c>
      <c r="H39" s="40">
        <v>1.5</v>
      </c>
      <c r="I39" s="39"/>
      <c r="J39" s="41"/>
      <c r="K39" s="37">
        <f t="shared" si="27"/>
        <v>1.1397646259999998</v>
      </c>
      <c r="L39" s="96">
        <v>233</v>
      </c>
    </row>
    <row r="40" spans="1:12">
      <c r="A40" s="277" t="s">
        <v>57</v>
      </c>
      <c r="B40" s="278"/>
      <c r="C40" s="3" t="s">
        <v>12</v>
      </c>
      <c r="D40" s="3" t="s">
        <v>29</v>
      </c>
      <c r="E40" s="7" t="str">
        <f t="shared" si="2"/>
        <v>Grit 320</v>
      </c>
      <c r="F40" s="38">
        <v>32</v>
      </c>
      <c r="G40" s="39" t="s">
        <v>58</v>
      </c>
      <c r="H40" s="40">
        <v>1.5</v>
      </c>
      <c r="I40" s="39"/>
      <c r="J40" s="41"/>
      <c r="K40" s="37">
        <f t="shared" si="3"/>
        <v>1.1397646259999998</v>
      </c>
      <c r="L40" s="96">
        <v>236</v>
      </c>
    </row>
    <row r="41" spans="1:12">
      <c r="A41" s="281" t="s">
        <v>57</v>
      </c>
      <c r="B41" s="282"/>
      <c r="C41" s="52" t="s">
        <v>12</v>
      </c>
      <c r="D41" s="52" t="s">
        <v>35</v>
      </c>
      <c r="E41" s="53" t="str">
        <f t="shared" ref="E41" si="28">IF(D41="зеркало","Grit 600",IF(D41="шлифованная","Grit 320","матовая"))</f>
        <v>Grit 600</v>
      </c>
      <c r="F41" s="53">
        <v>32</v>
      </c>
      <c r="G41" s="54" t="s">
        <v>58</v>
      </c>
      <c r="H41" s="55">
        <v>1.5</v>
      </c>
      <c r="I41" s="54"/>
      <c r="J41" s="245"/>
      <c r="K41" s="57">
        <f t="shared" ref="K41" si="29">((F41-H41)*H41*3.1416*7.93)/1000</f>
        <v>1.1397646259999998</v>
      </c>
      <c r="L41" s="97">
        <v>236</v>
      </c>
    </row>
    <row r="42" spans="1:12">
      <c r="A42" s="277" t="s">
        <v>57</v>
      </c>
      <c r="B42" s="278"/>
      <c r="C42" s="3" t="s">
        <v>12</v>
      </c>
      <c r="D42" s="3" t="s">
        <v>6</v>
      </c>
      <c r="E42" s="7" t="str">
        <f t="shared" si="2"/>
        <v>матовая</v>
      </c>
      <c r="F42" s="38">
        <v>32</v>
      </c>
      <c r="G42" s="39" t="s">
        <v>58</v>
      </c>
      <c r="H42" s="40">
        <v>2</v>
      </c>
      <c r="I42" s="39"/>
      <c r="J42" s="41"/>
      <c r="K42" s="37">
        <f t="shared" si="3"/>
        <v>1.4947732800000002</v>
      </c>
      <c r="L42" s="96">
        <v>297</v>
      </c>
    </row>
    <row r="43" spans="1:12">
      <c r="A43" s="281" t="s">
        <v>57</v>
      </c>
      <c r="B43" s="282"/>
      <c r="C43" s="52" t="s">
        <v>12</v>
      </c>
      <c r="D43" s="52" t="s">
        <v>35</v>
      </c>
      <c r="E43" s="53" t="str">
        <f>IF(D43="зеркало","Grit 600",IF(D43="шлифованная","Grit 320","матовая"))</f>
        <v>Grit 600</v>
      </c>
      <c r="F43" s="53">
        <v>32</v>
      </c>
      <c r="G43" s="54" t="s">
        <v>58</v>
      </c>
      <c r="H43" s="55">
        <v>2</v>
      </c>
      <c r="I43" s="54"/>
      <c r="J43" s="56"/>
      <c r="K43" s="57">
        <f>((F43-H43)*H43*3.1416*7.93)/1000</f>
        <v>1.4947732800000002</v>
      </c>
      <c r="L43" s="97">
        <v>301</v>
      </c>
    </row>
    <row r="44" spans="1:12">
      <c r="A44" s="277" t="s">
        <v>57</v>
      </c>
      <c r="B44" s="278"/>
      <c r="C44" s="3" t="s">
        <v>12</v>
      </c>
      <c r="D44" s="3" t="s">
        <v>35</v>
      </c>
      <c r="E44" s="7" t="str">
        <f t="shared" si="2"/>
        <v>Grit 600</v>
      </c>
      <c r="F44" s="38">
        <v>32</v>
      </c>
      <c r="G44" s="39" t="s">
        <v>58</v>
      </c>
      <c r="H44" s="40">
        <v>2</v>
      </c>
      <c r="I44" s="39" t="s">
        <v>58</v>
      </c>
      <c r="J44" s="41">
        <v>4000</v>
      </c>
      <c r="K44" s="37">
        <f t="shared" si="3"/>
        <v>1.4947732800000002</v>
      </c>
      <c r="L44" s="96">
        <v>274</v>
      </c>
    </row>
    <row r="45" spans="1:12">
      <c r="A45" s="277" t="s">
        <v>57</v>
      </c>
      <c r="B45" s="278"/>
      <c r="C45" s="3" t="s">
        <v>12</v>
      </c>
      <c r="D45" s="3" t="s">
        <v>35</v>
      </c>
      <c r="E45" s="7" t="str">
        <f t="shared" ref="E45" si="30">IF(D45="зеркало","Grit 600",IF(D45="шлифованная","Grit 320","матовая"))</f>
        <v>Grit 600</v>
      </c>
      <c r="F45" s="38">
        <v>32</v>
      </c>
      <c r="G45" s="39" t="s">
        <v>58</v>
      </c>
      <c r="H45" s="40">
        <v>2.5</v>
      </c>
      <c r="I45" s="39"/>
      <c r="J45" s="41"/>
      <c r="K45" s="37">
        <f t="shared" ref="K45" si="31">((F45-H45)*H45*3.1416*7.93)/1000</f>
        <v>1.8373254899999998</v>
      </c>
      <c r="L45" s="96">
        <v>370</v>
      </c>
    </row>
    <row r="46" spans="1:12">
      <c r="A46" s="277" t="s">
        <v>57</v>
      </c>
      <c r="B46" s="278"/>
      <c r="C46" s="3" t="s">
        <v>12</v>
      </c>
      <c r="D46" s="3" t="s">
        <v>35</v>
      </c>
      <c r="E46" s="7" t="str">
        <f t="shared" si="2"/>
        <v>Grit 600</v>
      </c>
      <c r="F46" s="38">
        <v>32</v>
      </c>
      <c r="G46" s="39" t="s">
        <v>58</v>
      </c>
      <c r="H46" s="40">
        <v>2.5</v>
      </c>
      <c r="I46" s="39" t="s">
        <v>58</v>
      </c>
      <c r="J46" s="41">
        <v>3000</v>
      </c>
      <c r="K46" s="37">
        <f t="shared" si="3"/>
        <v>1.8373254899999998</v>
      </c>
      <c r="L46" s="96">
        <v>337</v>
      </c>
    </row>
    <row r="47" spans="1:12">
      <c r="A47" s="277" t="s">
        <v>57</v>
      </c>
      <c r="B47" s="278"/>
      <c r="C47" s="3" t="s">
        <v>12</v>
      </c>
      <c r="D47" s="3" t="s">
        <v>35</v>
      </c>
      <c r="E47" s="7" t="str">
        <f t="shared" si="2"/>
        <v>Grit 600</v>
      </c>
      <c r="F47" s="38">
        <v>32</v>
      </c>
      <c r="G47" s="39" t="s">
        <v>58</v>
      </c>
      <c r="H47" s="40">
        <v>2.5</v>
      </c>
      <c r="I47" s="39" t="s">
        <v>58</v>
      </c>
      <c r="J47" s="41">
        <v>4000</v>
      </c>
      <c r="K47" s="37">
        <f t="shared" si="3"/>
        <v>1.8373254899999998</v>
      </c>
      <c r="L47" s="96">
        <v>337</v>
      </c>
    </row>
    <row r="48" spans="1:12">
      <c r="A48" s="277" t="s">
        <v>57</v>
      </c>
      <c r="B48" s="278"/>
      <c r="C48" s="3" t="s">
        <v>12</v>
      </c>
      <c r="D48" s="3" t="s">
        <v>35</v>
      </c>
      <c r="E48" s="7" t="str">
        <f t="shared" si="2"/>
        <v>Grit 600</v>
      </c>
      <c r="F48" s="38">
        <v>33.700000000000003</v>
      </c>
      <c r="G48" s="39" t="s">
        <v>58</v>
      </c>
      <c r="H48" s="40">
        <v>2</v>
      </c>
      <c r="I48" s="39"/>
      <c r="J48" s="41"/>
      <c r="K48" s="37">
        <f t="shared" si="3"/>
        <v>1.5794770992</v>
      </c>
      <c r="L48" s="113">
        <v>428</v>
      </c>
    </row>
    <row r="49" spans="1:12">
      <c r="A49" s="277" t="s">
        <v>57</v>
      </c>
      <c r="B49" s="278"/>
      <c r="C49" s="3" t="s">
        <v>12</v>
      </c>
      <c r="D49" s="3" t="s">
        <v>35</v>
      </c>
      <c r="E49" s="7" t="str">
        <f t="shared" si="2"/>
        <v>Grit 600</v>
      </c>
      <c r="F49" s="38">
        <v>35</v>
      </c>
      <c r="G49" s="39" t="s">
        <v>58</v>
      </c>
      <c r="H49" s="40">
        <v>1.5</v>
      </c>
      <c r="I49" s="39"/>
      <c r="J49" s="41"/>
      <c r="K49" s="37">
        <f t="shared" si="3"/>
        <v>1.2518726219999998</v>
      </c>
      <c r="L49" s="113">
        <v>277</v>
      </c>
    </row>
    <row r="50" spans="1:12">
      <c r="A50" s="277" t="s">
        <v>57</v>
      </c>
      <c r="B50" s="278"/>
      <c r="C50" s="3" t="s">
        <v>12</v>
      </c>
      <c r="D50" s="3" t="s">
        <v>35</v>
      </c>
      <c r="E50" s="7" t="str">
        <f t="shared" si="2"/>
        <v>Grit 600</v>
      </c>
      <c r="F50" s="38">
        <v>38</v>
      </c>
      <c r="G50" s="39" t="s">
        <v>58</v>
      </c>
      <c r="H50" s="40">
        <v>1.2</v>
      </c>
      <c r="I50" s="39"/>
      <c r="J50" s="41"/>
      <c r="K50" s="37">
        <f t="shared" si="3"/>
        <v>1.1001531340799997</v>
      </c>
      <c r="L50" s="96">
        <v>240</v>
      </c>
    </row>
    <row r="51" spans="1:12">
      <c r="A51" s="277" t="s">
        <v>57</v>
      </c>
      <c r="B51" s="278"/>
      <c r="C51" s="3" t="s">
        <v>12</v>
      </c>
      <c r="D51" s="3" t="s">
        <v>29</v>
      </c>
      <c r="E51" s="7" t="str">
        <f t="shared" ref="E51" si="32">IF(D51="зеркало","Grit 600",IF(D51="шлифованная","Grit 320","матовая"))</f>
        <v>Grit 320</v>
      </c>
      <c r="F51" s="38">
        <v>38</v>
      </c>
      <c r="G51" s="39" t="s">
        <v>58</v>
      </c>
      <c r="H51" s="40">
        <v>1.2</v>
      </c>
      <c r="I51" s="39"/>
      <c r="J51" s="41"/>
      <c r="K51" s="37">
        <f t="shared" ref="K51" si="33">((F51-H51)*H51*3.1416*7.93)/1000</f>
        <v>1.1001531340799997</v>
      </c>
      <c r="L51" s="96">
        <v>240</v>
      </c>
    </row>
    <row r="52" spans="1:12">
      <c r="A52" s="277" t="s">
        <v>57</v>
      </c>
      <c r="B52" s="278"/>
      <c r="C52" s="3" t="s">
        <v>12</v>
      </c>
      <c r="D52" s="3" t="s">
        <v>6</v>
      </c>
      <c r="E52" s="7" t="str">
        <f t="shared" ref="E52" si="34">IF(D52="зеркало","Grit 600",IF(D52="шлифованная","Grit 320","матовая"))</f>
        <v>матовая</v>
      </c>
      <c r="F52" s="38">
        <v>38</v>
      </c>
      <c r="G52" s="39" t="s">
        <v>58</v>
      </c>
      <c r="H52" s="40">
        <v>1.5</v>
      </c>
      <c r="I52" s="39"/>
      <c r="J52" s="41"/>
      <c r="K52" s="37">
        <f t="shared" ref="K52" si="35">((F52-H52)*H52*3.1416*7.93)/1000</f>
        <v>1.363980618</v>
      </c>
      <c r="L52" s="96">
        <v>278</v>
      </c>
    </row>
    <row r="53" spans="1:12">
      <c r="A53" s="277" t="s">
        <v>57</v>
      </c>
      <c r="B53" s="278"/>
      <c r="C53" s="3" t="s">
        <v>12</v>
      </c>
      <c r="D53" s="3" t="s">
        <v>29</v>
      </c>
      <c r="E53" s="7" t="str">
        <f>IF(D53="зеркало","Grit 600",IF(D53="шлифованная","Grit 320","матовая"))</f>
        <v>Grit 320</v>
      </c>
      <c r="F53" s="38">
        <v>38</v>
      </c>
      <c r="G53" s="39" t="s">
        <v>58</v>
      </c>
      <c r="H53" s="40">
        <v>1.5</v>
      </c>
      <c r="I53" s="39"/>
      <c r="J53" s="41"/>
      <c r="K53" s="37">
        <f>((F53-H53)*H53*3.1416*7.93)/1000</f>
        <v>1.363980618</v>
      </c>
      <c r="L53" s="96">
        <v>283</v>
      </c>
    </row>
    <row r="54" spans="1:12">
      <c r="A54" s="281" t="s">
        <v>57</v>
      </c>
      <c r="B54" s="282"/>
      <c r="C54" s="52" t="s">
        <v>12</v>
      </c>
      <c r="D54" s="52" t="s">
        <v>35</v>
      </c>
      <c r="E54" s="53" t="str">
        <f t="shared" si="2"/>
        <v>Grit 600</v>
      </c>
      <c r="F54" s="53">
        <v>38</v>
      </c>
      <c r="G54" s="54" t="s">
        <v>58</v>
      </c>
      <c r="H54" s="55">
        <v>1.5</v>
      </c>
      <c r="I54" s="54"/>
      <c r="J54" s="56"/>
      <c r="K54" s="57">
        <f t="shared" si="3"/>
        <v>1.363980618</v>
      </c>
      <c r="L54" s="97">
        <v>283</v>
      </c>
    </row>
    <row r="55" spans="1:12">
      <c r="A55" s="277" t="s">
        <v>57</v>
      </c>
      <c r="B55" s="278"/>
      <c r="C55" s="3" t="s">
        <v>12</v>
      </c>
      <c r="D55" s="3" t="s">
        <v>29</v>
      </c>
      <c r="E55" s="7" t="str">
        <f t="shared" ref="E55" si="36">IF(D55="зеркало","Grit 600",IF(D55="шлифованная","Grit 320","матовая"))</f>
        <v>Grit 320</v>
      </c>
      <c r="F55" s="38">
        <v>38</v>
      </c>
      <c r="G55" s="39" t="s">
        <v>58</v>
      </c>
      <c r="H55" s="40">
        <v>2</v>
      </c>
      <c r="I55" s="39"/>
      <c r="J55" s="41"/>
      <c r="K55" s="37">
        <f t="shared" ref="K55" si="37">((F55-H55)*H55*3.1416*7.93)/1000</f>
        <v>1.793727936</v>
      </c>
      <c r="L55" s="96">
        <v>361</v>
      </c>
    </row>
    <row r="56" spans="1:12">
      <c r="A56" s="277" t="s">
        <v>57</v>
      </c>
      <c r="B56" s="278"/>
      <c r="C56" s="3" t="s">
        <v>12</v>
      </c>
      <c r="D56" s="3" t="s">
        <v>35</v>
      </c>
      <c r="E56" s="7" t="str">
        <f t="shared" si="2"/>
        <v>Grit 600</v>
      </c>
      <c r="F56" s="38">
        <v>38</v>
      </c>
      <c r="G56" s="39" t="s">
        <v>58</v>
      </c>
      <c r="H56" s="40">
        <v>2</v>
      </c>
      <c r="I56" s="39"/>
      <c r="J56" s="41"/>
      <c r="K56" s="37">
        <f t="shared" si="3"/>
        <v>1.793727936</v>
      </c>
      <c r="L56" s="96">
        <v>361</v>
      </c>
    </row>
    <row r="57" spans="1:12">
      <c r="A57" s="277" t="s">
        <v>57</v>
      </c>
      <c r="B57" s="278"/>
      <c r="C57" s="3" t="s">
        <v>12</v>
      </c>
      <c r="D57" s="3" t="s">
        <v>35</v>
      </c>
      <c r="E57" s="7" t="str">
        <f t="shared" ref="E57" si="38">IF(D57="зеркало","Grit 600",IF(D57="шлифованная","Grit 320","матовая"))</f>
        <v>Grit 600</v>
      </c>
      <c r="F57" s="38">
        <v>38</v>
      </c>
      <c r="G57" s="39" t="s">
        <v>58</v>
      </c>
      <c r="H57" s="40">
        <v>3</v>
      </c>
      <c r="I57" s="39"/>
      <c r="J57" s="41"/>
      <c r="K57" s="37">
        <f t="shared" ref="K57" si="39">((F57-H57)*H57*3.1416*7.93)/1000</f>
        <v>2.6158532399999999</v>
      </c>
      <c r="L57" s="113">
        <v>664</v>
      </c>
    </row>
    <row r="58" spans="1:12">
      <c r="A58" s="277" t="s">
        <v>57</v>
      </c>
      <c r="B58" s="278"/>
      <c r="C58" s="3" t="s">
        <v>12</v>
      </c>
      <c r="D58" s="3" t="s">
        <v>29</v>
      </c>
      <c r="E58" s="7" t="str">
        <f t="shared" ref="E58" si="40">IF(D58="зеркало","Grit 600",IF(D58="шлифованная","Grit 320","матовая"))</f>
        <v>Grit 320</v>
      </c>
      <c r="F58" s="38">
        <v>38</v>
      </c>
      <c r="G58" s="39" t="s">
        <v>58</v>
      </c>
      <c r="H58" s="40">
        <v>3</v>
      </c>
      <c r="I58" s="39"/>
      <c r="J58" s="41"/>
      <c r="K58" s="37">
        <f t="shared" ref="K58" si="41">((F58-H58)*H58*3.1416*7.93)/1000</f>
        <v>2.6158532399999999</v>
      </c>
      <c r="L58" s="113">
        <v>664</v>
      </c>
    </row>
    <row r="59" spans="1:12">
      <c r="A59" s="277" t="s">
        <v>57</v>
      </c>
      <c r="B59" s="278"/>
      <c r="C59" s="3" t="s">
        <v>12</v>
      </c>
      <c r="D59" s="3" t="s">
        <v>35</v>
      </c>
      <c r="E59" s="7" t="str">
        <f t="shared" ref="E59" si="42">IF(D59="зеркало","Grit 600",IF(D59="шлифованная","Grit 320","матовая"))</f>
        <v>Grit 600</v>
      </c>
      <c r="F59" s="38">
        <v>40</v>
      </c>
      <c r="G59" s="39" t="s">
        <v>58</v>
      </c>
      <c r="H59" s="40">
        <v>1.5</v>
      </c>
      <c r="I59" s="39"/>
      <c r="J59" s="41"/>
      <c r="K59" s="37">
        <f t="shared" ref="K59" si="43">((F59-H59)*H59*3.1416*7.93)/1000</f>
        <v>1.4387192820000001</v>
      </c>
      <c r="L59" s="96">
        <v>298</v>
      </c>
    </row>
    <row r="60" spans="1:12">
      <c r="A60" s="277" t="s">
        <v>57</v>
      </c>
      <c r="B60" s="278"/>
      <c r="C60" s="3" t="s">
        <v>12</v>
      </c>
      <c r="D60" s="3" t="s">
        <v>29</v>
      </c>
      <c r="E60" s="7" t="str">
        <f t="shared" ref="E60" si="44">IF(D60="зеркало","Grit 600",IF(D60="шлифованная","Grit 320","матовая"))</f>
        <v>Grit 320</v>
      </c>
      <c r="F60" s="38">
        <v>40</v>
      </c>
      <c r="G60" s="39" t="s">
        <v>58</v>
      </c>
      <c r="H60" s="40">
        <v>1.5</v>
      </c>
      <c r="I60" s="39"/>
      <c r="J60" s="41"/>
      <c r="K60" s="37">
        <f t="shared" ref="K60" si="45">((F60-H60)*H60*3.1416*7.93)/1000</f>
        <v>1.4387192820000001</v>
      </c>
      <c r="L60" s="96">
        <v>298</v>
      </c>
    </row>
    <row r="61" spans="1:12">
      <c r="A61" s="277" t="s">
        <v>57</v>
      </c>
      <c r="B61" s="278"/>
      <c r="C61" s="3" t="s">
        <v>12</v>
      </c>
      <c r="D61" s="3" t="s">
        <v>6</v>
      </c>
      <c r="E61" s="7" t="str">
        <f t="shared" ref="E61:E62" si="46">IF(D61="зеркало","Grit 600",IF(D61="шлифованная","Grit 320","матовая"))</f>
        <v>матовая</v>
      </c>
      <c r="F61" s="38">
        <v>40</v>
      </c>
      <c r="G61" s="39" t="s">
        <v>58</v>
      </c>
      <c r="H61" s="40">
        <v>2</v>
      </c>
      <c r="I61" s="39"/>
      <c r="J61" s="41"/>
      <c r="K61" s="37">
        <f t="shared" ref="K61:K62" si="47">((F61-H61)*H61*3.1416*7.93)/1000</f>
        <v>1.8933794879999999</v>
      </c>
      <c r="L61" s="113">
        <v>502</v>
      </c>
    </row>
    <row r="62" spans="1:12">
      <c r="A62" s="277" t="s">
        <v>57</v>
      </c>
      <c r="B62" s="278"/>
      <c r="C62" s="3" t="s">
        <v>12</v>
      </c>
      <c r="D62" s="3" t="s">
        <v>6</v>
      </c>
      <c r="E62" s="7" t="str">
        <f t="shared" si="46"/>
        <v>матовая</v>
      </c>
      <c r="F62" s="38">
        <v>42.4</v>
      </c>
      <c r="G62" s="39" t="s">
        <v>58</v>
      </c>
      <c r="H62" s="40">
        <v>1.5</v>
      </c>
      <c r="I62" s="39"/>
      <c r="J62" s="41"/>
      <c r="K62" s="37">
        <f t="shared" si="47"/>
        <v>1.5284056787999998</v>
      </c>
      <c r="L62" s="96">
        <v>312</v>
      </c>
    </row>
    <row r="63" spans="1:12">
      <c r="A63" s="277" t="s">
        <v>57</v>
      </c>
      <c r="B63" s="278"/>
      <c r="C63" s="3" t="s">
        <v>12</v>
      </c>
      <c r="D63" s="3" t="s">
        <v>29</v>
      </c>
      <c r="E63" s="7" t="str">
        <f t="shared" ref="E63" si="48">IF(D63="зеркало","Grit 600",IF(D63="шлифованная","Grit 320","матовая"))</f>
        <v>Grit 320</v>
      </c>
      <c r="F63" s="38">
        <v>42.4</v>
      </c>
      <c r="G63" s="39" t="s">
        <v>58</v>
      </c>
      <c r="H63" s="40">
        <v>1.5</v>
      </c>
      <c r="I63" s="39"/>
      <c r="J63" s="41"/>
      <c r="K63" s="37">
        <f t="shared" ref="K63" si="49">((F63-H63)*H63*3.1416*7.93)/1000</f>
        <v>1.5284056787999998</v>
      </c>
      <c r="L63" s="96">
        <v>317</v>
      </c>
    </row>
    <row r="64" spans="1:12">
      <c r="A64" s="281" t="s">
        <v>57</v>
      </c>
      <c r="B64" s="282"/>
      <c r="C64" s="52" t="s">
        <v>12</v>
      </c>
      <c r="D64" s="52" t="s">
        <v>35</v>
      </c>
      <c r="E64" s="53" t="str">
        <f t="shared" si="2"/>
        <v>Grit 600</v>
      </c>
      <c r="F64" s="53">
        <v>42.4</v>
      </c>
      <c r="G64" s="54" t="s">
        <v>58</v>
      </c>
      <c r="H64" s="55">
        <v>1.5</v>
      </c>
      <c r="I64" s="54"/>
      <c r="J64" s="56"/>
      <c r="K64" s="57">
        <f t="shared" si="3"/>
        <v>1.5284056787999998</v>
      </c>
      <c r="L64" s="97">
        <v>317</v>
      </c>
    </row>
    <row r="65" spans="1:12">
      <c r="A65" s="277" t="s">
        <v>57</v>
      </c>
      <c r="B65" s="278"/>
      <c r="C65" s="3" t="s">
        <v>12</v>
      </c>
      <c r="D65" s="3" t="s">
        <v>29</v>
      </c>
      <c r="E65" s="7" t="str">
        <f t="shared" si="2"/>
        <v>Grit 320</v>
      </c>
      <c r="F65" s="38">
        <v>42.4</v>
      </c>
      <c r="G65" s="39" t="s">
        <v>58</v>
      </c>
      <c r="H65" s="40">
        <v>2</v>
      </c>
      <c r="I65" s="39"/>
      <c r="J65" s="41"/>
      <c r="K65" s="37">
        <f t="shared" si="3"/>
        <v>2.0129613503999999</v>
      </c>
      <c r="L65" s="96">
        <v>406</v>
      </c>
    </row>
    <row r="66" spans="1:12">
      <c r="A66" s="277" t="s">
        <v>57</v>
      </c>
      <c r="B66" s="278"/>
      <c r="C66" s="3" t="s">
        <v>12</v>
      </c>
      <c r="D66" s="3" t="s">
        <v>35</v>
      </c>
      <c r="E66" s="7" t="str">
        <f>IF(D66="зеркало","Grit 600",IF(D66="шлифованная","Grit 320","матовая"))</f>
        <v>Grit 600</v>
      </c>
      <c r="F66" s="38">
        <v>42.4</v>
      </c>
      <c r="G66" s="39" t="s">
        <v>58</v>
      </c>
      <c r="H66" s="40">
        <v>2</v>
      </c>
      <c r="I66" s="39"/>
      <c r="J66" s="41"/>
      <c r="K66" s="37">
        <f>((F66-H66)*H66*3.1416*7.93)/1000</f>
        <v>2.0129613503999999</v>
      </c>
      <c r="L66" s="96">
        <v>406</v>
      </c>
    </row>
    <row r="67" spans="1:12">
      <c r="A67" s="277" t="s">
        <v>57</v>
      </c>
      <c r="B67" s="278"/>
      <c r="C67" s="3" t="s">
        <v>12</v>
      </c>
      <c r="D67" s="3" t="s">
        <v>29</v>
      </c>
      <c r="E67" s="7" t="str">
        <f t="shared" ref="E67:E71" si="50">IF(D67="зеркало","Grit 600",IF(D67="шлифованная","Grit 320","матовая"))</f>
        <v>Grit 320</v>
      </c>
      <c r="F67" s="38">
        <v>42.4</v>
      </c>
      <c r="G67" s="39" t="s">
        <v>58</v>
      </c>
      <c r="H67" s="40">
        <v>3</v>
      </c>
      <c r="I67" s="39"/>
      <c r="J67" s="41"/>
      <c r="K67" s="37">
        <f t="shared" ref="K67:K71" si="51">((F67-H67)*H67*3.1416*7.93)/1000</f>
        <v>2.9447033615999998</v>
      </c>
      <c r="L67" s="96">
        <v>593</v>
      </c>
    </row>
    <row r="68" spans="1:12">
      <c r="A68" s="277" t="s">
        <v>57</v>
      </c>
      <c r="B68" s="278"/>
      <c r="C68" s="3" t="s">
        <v>12</v>
      </c>
      <c r="D68" s="3" t="s">
        <v>6</v>
      </c>
      <c r="E68" s="7" t="str">
        <f t="shared" ref="E68" si="52">IF(D68="зеркало","Grit 600",IF(D68="шлифованная","Grit 320","матовая"))</f>
        <v>матовая</v>
      </c>
      <c r="F68" s="38">
        <v>50</v>
      </c>
      <c r="G68" s="39" t="s">
        <v>58</v>
      </c>
      <c r="H68" s="40">
        <v>2</v>
      </c>
      <c r="I68" s="39"/>
      <c r="J68" s="41"/>
      <c r="K68" s="37">
        <f t="shared" ref="K68" si="53">((F68-H68)*H68*3.1416*7.93)/1000</f>
        <v>2.3916372479999994</v>
      </c>
      <c r="L68" s="96">
        <v>474</v>
      </c>
    </row>
    <row r="69" spans="1:12">
      <c r="A69" s="277" t="s">
        <v>57</v>
      </c>
      <c r="B69" s="278"/>
      <c r="C69" s="3" t="s">
        <v>12</v>
      </c>
      <c r="D69" s="3" t="s">
        <v>35</v>
      </c>
      <c r="E69" s="7" t="str">
        <f t="shared" si="50"/>
        <v>Grit 600</v>
      </c>
      <c r="F69" s="38">
        <v>50</v>
      </c>
      <c r="G69" s="39" t="s">
        <v>58</v>
      </c>
      <c r="H69" s="40">
        <v>2</v>
      </c>
      <c r="I69" s="39"/>
      <c r="J69" s="41"/>
      <c r="K69" s="37">
        <f t="shared" si="51"/>
        <v>2.3916372479999994</v>
      </c>
      <c r="L69" s="96">
        <v>482</v>
      </c>
    </row>
    <row r="70" spans="1:12">
      <c r="A70" s="277" t="s">
        <v>57</v>
      </c>
      <c r="B70" s="278"/>
      <c r="C70" s="3" t="s">
        <v>12</v>
      </c>
      <c r="D70" s="3" t="s">
        <v>35</v>
      </c>
      <c r="E70" s="7" t="str">
        <f t="shared" ref="E70" si="54">IF(D70="зеркало","Grit 600",IF(D70="шлифованная","Grit 320","матовая"))</f>
        <v>Grit 600</v>
      </c>
      <c r="F70" s="38">
        <v>50.8</v>
      </c>
      <c r="G70" s="39" t="s">
        <v>58</v>
      </c>
      <c r="H70" s="40">
        <v>1</v>
      </c>
      <c r="I70" s="39"/>
      <c r="J70" s="41"/>
      <c r="K70" s="37">
        <f t="shared" ref="K70" si="55">((F70-H70)*H70*3.1416*7.93)/1000</f>
        <v>1.2406618223999999</v>
      </c>
      <c r="L70" s="96">
        <v>265</v>
      </c>
    </row>
    <row r="71" spans="1:12">
      <c r="A71" s="277" t="s">
        <v>57</v>
      </c>
      <c r="B71" s="278"/>
      <c r="C71" s="3" t="s">
        <v>12</v>
      </c>
      <c r="D71" s="3" t="s">
        <v>35</v>
      </c>
      <c r="E71" s="7" t="str">
        <f t="shared" si="50"/>
        <v>Grit 600</v>
      </c>
      <c r="F71" s="38">
        <v>50.8</v>
      </c>
      <c r="G71" s="39" t="s">
        <v>58</v>
      </c>
      <c r="H71" s="40">
        <v>1.2</v>
      </c>
      <c r="I71" s="39"/>
      <c r="J71" s="41"/>
      <c r="K71" s="37">
        <f t="shared" si="51"/>
        <v>1.4828150937599998</v>
      </c>
      <c r="L71" s="96">
        <v>316</v>
      </c>
    </row>
    <row r="72" spans="1:12">
      <c r="A72" s="277" t="s">
        <v>57</v>
      </c>
      <c r="B72" s="278"/>
      <c r="C72" s="3" t="s">
        <v>12</v>
      </c>
      <c r="D72" s="3" t="s">
        <v>6</v>
      </c>
      <c r="E72" s="7" t="str">
        <f t="shared" ref="E72" si="56">IF(D72="зеркало","Grit 600",IF(D72="шлифованная","Grit 320","матовая"))</f>
        <v>матовая</v>
      </c>
      <c r="F72" s="38">
        <v>50.8</v>
      </c>
      <c r="G72" s="39" t="s">
        <v>58</v>
      </c>
      <c r="H72" s="40">
        <v>1.5</v>
      </c>
      <c r="I72" s="39"/>
      <c r="J72" s="41"/>
      <c r="K72" s="37">
        <f t="shared" ref="K72" si="57">((F72-H72)*H72*3.1416*7.93)/1000</f>
        <v>1.8423080675999994</v>
      </c>
      <c r="L72" s="96">
        <v>376</v>
      </c>
    </row>
    <row r="73" spans="1:12">
      <c r="A73" s="277" t="s">
        <v>57</v>
      </c>
      <c r="B73" s="278"/>
      <c r="C73" s="3" t="s">
        <v>12</v>
      </c>
      <c r="D73" s="3" t="s">
        <v>29</v>
      </c>
      <c r="E73" s="7" t="str">
        <f>IF(D73="зеркало","Grit 600",IF(D73="шлифованная","Grit 320","матовая"))</f>
        <v>Grit 320</v>
      </c>
      <c r="F73" s="38">
        <v>50.8</v>
      </c>
      <c r="G73" s="39" t="s">
        <v>58</v>
      </c>
      <c r="H73" s="40">
        <v>1.5</v>
      </c>
      <c r="I73" s="39"/>
      <c r="J73" s="41"/>
      <c r="K73" s="37">
        <f>((F73-H73)*H73*3.1416*7.93)/1000</f>
        <v>1.8423080675999994</v>
      </c>
      <c r="L73" s="96">
        <v>382</v>
      </c>
    </row>
    <row r="74" spans="1:12">
      <c r="A74" s="281" t="s">
        <v>57</v>
      </c>
      <c r="B74" s="282"/>
      <c r="C74" s="52" t="s">
        <v>12</v>
      </c>
      <c r="D74" s="52" t="s">
        <v>35</v>
      </c>
      <c r="E74" s="53" t="str">
        <f t="shared" si="2"/>
        <v>Grit 600</v>
      </c>
      <c r="F74" s="53">
        <v>50.8</v>
      </c>
      <c r="G74" s="54" t="s">
        <v>58</v>
      </c>
      <c r="H74" s="55">
        <v>1.5</v>
      </c>
      <c r="I74" s="54"/>
      <c r="J74" s="56"/>
      <c r="K74" s="57">
        <f t="shared" si="3"/>
        <v>1.8423080675999994</v>
      </c>
      <c r="L74" s="97">
        <v>382</v>
      </c>
    </row>
    <row r="75" spans="1:12">
      <c r="A75" s="277" t="s">
        <v>57</v>
      </c>
      <c r="B75" s="278"/>
      <c r="C75" s="3" t="s">
        <v>12</v>
      </c>
      <c r="D75" s="3" t="s">
        <v>35</v>
      </c>
      <c r="E75" s="7" t="str">
        <f t="shared" si="2"/>
        <v>Grit 600</v>
      </c>
      <c r="F75" s="38">
        <v>50.8</v>
      </c>
      <c r="G75" s="39" t="s">
        <v>58</v>
      </c>
      <c r="H75" s="40">
        <v>1.5</v>
      </c>
      <c r="I75" s="39" t="s">
        <v>58</v>
      </c>
      <c r="J75" s="41">
        <v>3000</v>
      </c>
      <c r="K75" s="37">
        <f t="shared" si="3"/>
        <v>1.8423080675999994</v>
      </c>
      <c r="L75" s="96">
        <v>347</v>
      </c>
    </row>
    <row r="76" spans="1:12">
      <c r="A76" s="277" t="s">
        <v>57</v>
      </c>
      <c r="B76" s="278"/>
      <c r="C76" s="3" t="s">
        <v>12</v>
      </c>
      <c r="D76" s="3" t="s">
        <v>35</v>
      </c>
      <c r="E76" s="7" t="str">
        <f t="shared" si="2"/>
        <v>Grit 600</v>
      </c>
      <c r="F76" s="38">
        <v>50.8</v>
      </c>
      <c r="G76" s="39" t="s">
        <v>58</v>
      </c>
      <c r="H76" s="40">
        <v>1.5</v>
      </c>
      <c r="I76" s="39" t="s">
        <v>58</v>
      </c>
      <c r="J76" s="41">
        <v>4000</v>
      </c>
      <c r="K76" s="37">
        <f t="shared" si="3"/>
        <v>1.8423080675999994</v>
      </c>
      <c r="L76" s="96">
        <v>347</v>
      </c>
    </row>
    <row r="77" spans="1:12">
      <c r="A77" s="279" t="s">
        <v>57</v>
      </c>
      <c r="B77" s="280"/>
      <c r="C77" s="5" t="s">
        <v>12</v>
      </c>
      <c r="D77" s="5" t="s">
        <v>6</v>
      </c>
      <c r="E77" s="86" t="str">
        <f t="shared" ref="E77:E78" si="58">IF(D77="зеркало","Grit 600",IF(D77="шлифованная","Grit 320","матовая"))</f>
        <v>матовая</v>
      </c>
      <c r="F77" s="38">
        <v>50.8</v>
      </c>
      <c r="G77" s="39" t="s">
        <v>58</v>
      </c>
      <c r="H77" s="40">
        <v>2</v>
      </c>
      <c r="I77" s="39"/>
      <c r="J77" s="41"/>
      <c r="K77" s="87">
        <f t="shared" ref="K77:K78" si="59">((F77-H77)*H77*3.1416*7.93)/1000</f>
        <v>2.4314978688000002</v>
      </c>
      <c r="L77" s="96">
        <v>482</v>
      </c>
    </row>
    <row r="78" spans="1:12">
      <c r="A78" s="279" t="s">
        <v>57</v>
      </c>
      <c r="B78" s="280"/>
      <c r="C78" s="5" t="s">
        <v>12</v>
      </c>
      <c r="D78" s="5" t="s">
        <v>29</v>
      </c>
      <c r="E78" s="86" t="str">
        <f t="shared" si="58"/>
        <v>Grit 320</v>
      </c>
      <c r="F78" s="38">
        <v>50.8</v>
      </c>
      <c r="G78" s="39" t="s">
        <v>58</v>
      </c>
      <c r="H78" s="40">
        <v>2</v>
      </c>
      <c r="I78" s="39"/>
      <c r="J78" s="41"/>
      <c r="K78" s="87">
        <f t="shared" si="59"/>
        <v>2.4314978688000002</v>
      </c>
      <c r="L78" s="96">
        <v>490</v>
      </c>
    </row>
    <row r="79" spans="1:12">
      <c r="A79" s="279" t="s">
        <v>57</v>
      </c>
      <c r="B79" s="280"/>
      <c r="C79" s="5" t="s">
        <v>12</v>
      </c>
      <c r="D79" s="5" t="s">
        <v>35</v>
      </c>
      <c r="E79" s="86" t="str">
        <f t="shared" ref="E79:E82" si="60">IF(D79="зеркало","Grit 600",IF(D79="шлифованная","Grit 320","матовая"))</f>
        <v>Grit 600</v>
      </c>
      <c r="F79" s="38">
        <v>50.8</v>
      </c>
      <c r="G79" s="39" t="s">
        <v>58</v>
      </c>
      <c r="H79" s="40">
        <v>2</v>
      </c>
      <c r="I79" s="39"/>
      <c r="J79" s="41"/>
      <c r="K79" s="87">
        <f t="shared" ref="K79:K82" si="61">((F79-H79)*H79*3.1416*7.93)/1000</f>
        <v>2.4314978688000002</v>
      </c>
      <c r="L79" s="96">
        <v>490</v>
      </c>
    </row>
    <row r="80" spans="1:12">
      <c r="A80" s="277" t="s">
        <v>57</v>
      </c>
      <c r="B80" s="278"/>
      <c r="C80" s="3" t="s">
        <v>12</v>
      </c>
      <c r="D80" s="3" t="s">
        <v>29</v>
      </c>
      <c r="E80" s="7" t="str">
        <f t="shared" ref="E80" si="62">IF(D80="зеркало","Grit 600",IF(D80="шлифованная","Grit 320","матовая"))</f>
        <v>Grit 320</v>
      </c>
      <c r="F80" s="38">
        <v>50.8</v>
      </c>
      <c r="G80" s="39" t="s">
        <v>58</v>
      </c>
      <c r="H80" s="40">
        <v>3</v>
      </c>
      <c r="I80" s="39"/>
      <c r="J80" s="41"/>
      <c r="K80" s="37">
        <f t="shared" ref="K80" si="63">((F80-H80)*H80*3.1416*7.93)/1000</f>
        <v>3.5725081391999991</v>
      </c>
      <c r="L80" s="96">
        <v>719</v>
      </c>
    </row>
    <row r="81" spans="1:12">
      <c r="A81" s="277" t="s">
        <v>57</v>
      </c>
      <c r="B81" s="278"/>
      <c r="C81" s="3" t="s">
        <v>12</v>
      </c>
      <c r="D81" s="3" t="s">
        <v>35</v>
      </c>
      <c r="E81" s="7" t="str">
        <f t="shared" si="60"/>
        <v>Grit 600</v>
      </c>
      <c r="F81" s="38">
        <v>50.8</v>
      </c>
      <c r="G81" s="39" t="s">
        <v>58</v>
      </c>
      <c r="H81" s="40">
        <v>3</v>
      </c>
      <c r="I81" s="39"/>
      <c r="J81" s="41"/>
      <c r="K81" s="37">
        <f t="shared" si="61"/>
        <v>3.5725081391999991</v>
      </c>
      <c r="L81" s="113">
        <v>904</v>
      </c>
    </row>
    <row r="82" spans="1:12">
      <c r="A82" s="277" t="s">
        <v>57</v>
      </c>
      <c r="B82" s="278"/>
      <c r="C82" s="3" t="s">
        <v>12</v>
      </c>
      <c r="D82" s="3" t="s">
        <v>6</v>
      </c>
      <c r="E82" s="7" t="str">
        <f t="shared" si="60"/>
        <v>матовая</v>
      </c>
      <c r="F82" s="38">
        <v>54</v>
      </c>
      <c r="G82" s="39" t="s">
        <v>58</v>
      </c>
      <c r="H82" s="40">
        <v>2</v>
      </c>
      <c r="I82" s="39"/>
      <c r="J82" s="41"/>
      <c r="K82" s="37">
        <f t="shared" si="61"/>
        <v>2.5909403520000001</v>
      </c>
      <c r="L82" s="113">
        <v>667</v>
      </c>
    </row>
    <row r="83" spans="1:12">
      <c r="A83" s="277" t="s">
        <v>57</v>
      </c>
      <c r="B83" s="278"/>
      <c r="C83" s="3" t="s">
        <v>12</v>
      </c>
      <c r="D83" s="3" t="s">
        <v>6</v>
      </c>
      <c r="E83" s="7" t="str">
        <f t="shared" ref="E83" si="64">IF(D83="зеркало","Grit 600",IF(D83="шлифованная","Grit 320","матовая"))</f>
        <v>матовая</v>
      </c>
      <c r="F83" s="38">
        <v>57</v>
      </c>
      <c r="G83" s="39" t="s">
        <v>58</v>
      </c>
      <c r="H83" s="40">
        <v>1.5</v>
      </c>
      <c r="I83" s="39"/>
      <c r="J83" s="41"/>
      <c r="K83" s="37">
        <f t="shared" ref="K83" si="65">((F83-H83)*H83*3.1416*7.93)/1000</f>
        <v>2.0739979260000001</v>
      </c>
      <c r="L83" s="113">
        <v>528</v>
      </c>
    </row>
    <row r="84" spans="1:12">
      <c r="A84" s="279" t="s">
        <v>57</v>
      </c>
      <c r="B84" s="280"/>
      <c r="C84" s="5" t="s">
        <v>12</v>
      </c>
      <c r="D84" s="5" t="s">
        <v>35</v>
      </c>
      <c r="E84" s="86" t="str">
        <f t="shared" ref="E84" si="66">IF(D84="зеркало","Grit 600",IF(D84="шлифованная","Grit 320","матовая"))</f>
        <v>Grit 600</v>
      </c>
      <c r="F84" s="38">
        <v>60.3</v>
      </c>
      <c r="G84" s="39" t="s">
        <v>58</v>
      </c>
      <c r="H84" s="40">
        <v>1.5</v>
      </c>
      <c r="I84" s="39"/>
      <c r="J84" s="41"/>
      <c r="K84" s="87">
        <f t="shared" ref="K84" si="67">((F84-H84)*H84*3.1416*7.93)/1000</f>
        <v>2.1973167215999996</v>
      </c>
      <c r="L84" s="113">
        <v>475</v>
      </c>
    </row>
    <row r="85" spans="1:12">
      <c r="A85" s="279" t="s">
        <v>57</v>
      </c>
      <c r="B85" s="280"/>
      <c r="C85" s="5" t="s">
        <v>12</v>
      </c>
      <c r="D85" s="5" t="s">
        <v>35</v>
      </c>
      <c r="E85" s="86" t="str">
        <f t="shared" ref="E85" si="68">IF(D85="зеркало","Grit 600",IF(D85="шлифованная","Grit 320","матовая"))</f>
        <v>Grit 600</v>
      </c>
      <c r="F85" s="38">
        <v>63.5</v>
      </c>
      <c r="G85" s="39" t="s">
        <v>58</v>
      </c>
      <c r="H85" s="40">
        <v>1.5</v>
      </c>
      <c r="I85" s="39"/>
      <c r="J85" s="41"/>
      <c r="K85" s="87">
        <f t="shared" ref="K85" si="69">((F85-H85)*H85*3.1416*7.93)/1000</f>
        <v>2.3168985839999996</v>
      </c>
      <c r="L85" s="113">
        <v>510</v>
      </c>
    </row>
    <row r="86" spans="1:12">
      <c r="A86" s="277" t="s">
        <v>57</v>
      </c>
      <c r="B86" s="278"/>
      <c r="C86" s="3" t="s">
        <v>12</v>
      </c>
      <c r="D86" s="3" t="s">
        <v>35</v>
      </c>
      <c r="E86" s="7" t="str">
        <f t="shared" si="2"/>
        <v>Grit 600</v>
      </c>
      <c r="F86" s="38">
        <v>76</v>
      </c>
      <c r="G86" s="39" t="s">
        <v>58</v>
      </c>
      <c r="H86" s="40">
        <v>1.5</v>
      </c>
      <c r="I86" s="39"/>
      <c r="J86" s="41"/>
      <c r="K86" s="37">
        <f t="shared" si="3"/>
        <v>2.7840152339999999</v>
      </c>
      <c r="L86" s="113">
        <v>602</v>
      </c>
    </row>
    <row r="87" spans="1:12" ht="12.75" customHeight="1" thickBot="1">
      <c r="A87" s="299" t="s">
        <v>57</v>
      </c>
      <c r="B87" s="300"/>
      <c r="C87" s="24" t="s">
        <v>12</v>
      </c>
      <c r="D87" s="24" t="s">
        <v>35</v>
      </c>
      <c r="E87" s="42" t="str">
        <f t="shared" ref="E87" si="70">IF(D87="зеркало","Grit 600",IF(D87="шлифованная","Grit 320","матовая"))</f>
        <v>Grit 600</v>
      </c>
      <c r="F87" s="43">
        <v>88.9</v>
      </c>
      <c r="G87" s="44" t="s">
        <v>58</v>
      </c>
      <c r="H87" s="45">
        <v>1.5</v>
      </c>
      <c r="I87" s="44"/>
      <c r="J87" s="46"/>
      <c r="K87" s="47">
        <f t="shared" ref="K87" si="71">((F87-H87)*H87*3.1416*7.93)/1000</f>
        <v>3.2660796168000008</v>
      </c>
      <c r="L87" s="122">
        <v>703</v>
      </c>
    </row>
    <row r="88" spans="1:12" ht="13.5" hidden="1" thickBot="1">
      <c r="A88" s="285" t="s">
        <v>57</v>
      </c>
      <c r="B88" s="286"/>
      <c r="C88" s="32" t="s">
        <v>12</v>
      </c>
      <c r="D88" s="32" t="s">
        <v>35</v>
      </c>
      <c r="E88" s="58" t="str">
        <f t="shared" si="2"/>
        <v>Grit 600</v>
      </c>
      <c r="F88" s="59">
        <v>101.6</v>
      </c>
      <c r="G88" s="60" t="s">
        <v>58</v>
      </c>
      <c r="H88" s="61">
        <v>2</v>
      </c>
      <c r="I88" s="60"/>
      <c r="J88" s="62"/>
      <c r="K88" s="63">
        <f t="shared" si="3"/>
        <v>4.9626472895999996</v>
      </c>
      <c r="L88" s="124" t="e">
        <f>ROUNDUP(19.8927*#REF!*(1+#REF!),)</f>
        <v>#REF!</v>
      </c>
    </row>
    <row r="89" spans="1:12" ht="13.5" thickBot="1"/>
    <row r="90" spans="1:12" ht="37.5" customHeight="1" thickBot="1">
      <c r="A90" s="287" t="s">
        <v>61</v>
      </c>
      <c r="B90" s="288"/>
      <c r="C90" s="288"/>
      <c r="D90" s="289"/>
      <c r="E90" s="283" t="s">
        <v>62</v>
      </c>
      <c r="F90" s="283"/>
      <c r="G90" s="283"/>
      <c r="H90" s="283"/>
      <c r="I90" s="283"/>
      <c r="J90" s="283"/>
      <c r="K90" s="283"/>
      <c r="L90" s="284"/>
    </row>
  </sheetData>
  <mergeCells count="91">
    <mergeCell ref="A63:B63"/>
    <mergeCell ref="A83:B83"/>
    <mergeCell ref="A68:B68"/>
    <mergeCell ref="A73:B73"/>
    <mergeCell ref="A64:B64"/>
    <mergeCell ref="A72:B72"/>
    <mergeCell ref="A67:B67"/>
    <mergeCell ref="A69:B69"/>
    <mergeCell ref="A65:B65"/>
    <mergeCell ref="A71:B71"/>
    <mergeCell ref="A66:B66"/>
    <mergeCell ref="A70:B70"/>
    <mergeCell ref="A13:B13"/>
    <mergeCell ref="A11:B11"/>
    <mergeCell ref="A87:B87"/>
    <mergeCell ref="A34:B34"/>
    <mergeCell ref="A33:B33"/>
    <mergeCell ref="A31:B31"/>
    <mergeCell ref="A54:B54"/>
    <mergeCell ref="A53:B53"/>
    <mergeCell ref="A52:B52"/>
    <mergeCell ref="A56:B56"/>
    <mergeCell ref="A48:B48"/>
    <mergeCell ref="A43:B43"/>
    <mergeCell ref="A39:B39"/>
    <mergeCell ref="A40:B40"/>
    <mergeCell ref="A42:B42"/>
    <mergeCell ref="A44:B44"/>
    <mergeCell ref="A8:B8"/>
    <mergeCell ref="A12:B12"/>
    <mergeCell ref="A1:L1"/>
    <mergeCell ref="F2:J2"/>
    <mergeCell ref="A2:B2"/>
    <mergeCell ref="A3:B3"/>
    <mergeCell ref="A5:B5"/>
    <mergeCell ref="A7:B7"/>
    <mergeCell ref="A4:B4"/>
    <mergeCell ref="A6:B6"/>
    <mergeCell ref="A10:B10"/>
    <mergeCell ref="A9:B9"/>
    <mergeCell ref="A30:B30"/>
    <mergeCell ref="A47:B47"/>
    <mergeCell ref="A35:B35"/>
    <mergeCell ref="A46:B46"/>
    <mergeCell ref="A36:B36"/>
    <mergeCell ref="A37:B37"/>
    <mergeCell ref="A38:B38"/>
    <mergeCell ref="A49:B49"/>
    <mergeCell ref="A51:B51"/>
    <mergeCell ref="A59:B59"/>
    <mergeCell ref="A61:B61"/>
    <mergeCell ref="A58:B58"/>
    <mergeCell ref="A55:B55"/>
    <mergeCell ref="A60:B60"/>
    <mergeCell ref="A18:B18"/>
    <mergeCell ref="A14:B14"/>
    <mergeCell ref="A16:B16"/>
    <mergeCell ref="A17:B17"/>
    <mergeCell ref="A21:B21"/>
    <mergeCell ref="A15:B15"/>
    <mergeCell ref="E90:L90"/>
    <mergeCell ref="A74:B74"/>
    <mergeCell ref="A86:B86"/>
    <mergeCell ref="A88:B88"/>
    <mergeCell ref="A77:B77"/>
    <mergeCell ref="A90:D90"/>
    <mergeCell ref="A79:B79"/>
    <mergeCell ref="A84:B84"/>
    <mergeCell ref="A82:B82"/>
    <mergeCell ref="A81:B81"/>
    <mergeCell ref="A75:B75"/>
    <mergeCell ref="A76:B76"/>
    <mergeCell ref="A78:B78"/>
    <mergeCell ref="A80:B80"/>
    <mergeCell ref="A85:B85"/>
    <mergeCell ref="A62:B62"/>
    <mergeCell ref="A19:B19"/>
    <mergeCell ref="A20:B20"/>
    <mergeCell ref="A23:B23"/>
    <mergeCell ref="A41:B41"/>
    <mergeCell ref="A50:B50"/>
    <mergeCell ref="A32:B32"/>
    <mergeCell ref="A28:B28"/>
    <mergeCell ref="A29:B29"/>
    <mergeCell ref="A24:B24"/>
    <mergeCell ref="A25:B25"/>
    <mergeCell ref="A26:B26"/>
    <mergeCell ref="A27:B27"/>
    <mergeCell ref="A22:B22"/>
    <mergeCell ref="A45:B45"/>
    <mergeCell ref="A57:B57"/>
  </mergeCells>
  <printOptions horizontalCentered="1"/>
  <pageMargins left="0.23622047244094491" right="0.23622047244094491" top="1.6535433070866143" bottom="0.78740157480314965" header="0.31496062992125984" footer="0.31496062992125984"/>
  <pageSetup paperSize="9" scale="89" fitToHeight="2" orientation="portrait" r:id="rId1"/>
  <headerFooter>
    <oddHeader>&amp;C&amp;16&amp;G
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O14"/>
  <sheetViews>
    <sheetView zoomScaleNormal="100" workbookViewId="0">
      <selection sqref="A1:N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7.28515625" customWidth="1"/>
    <col min="10" max="10" width="7" customWidth="1"/>
    <col min="11" max="11" width="8.140625" customWidth="1"/>
    <col min="12" max="12" width="10.85546875" bestFit="1" customWidth="1"/>
    <col min="13" max="13" width="15.42578125" customWidth="1"/>
    <col min="14" max="14" width="15.5703125" customWidth="1"/>
  </cols>
  <sheetData>
    <row r="1" spans="1:15" ht="18.75" thickBot="1">
      <c r="A1" s="392" t="s">
        <v>135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4"/>
    </row>
    <row r="2" spans="1:15" ht="39" thickBot="1">
      <c r="A2" s="296" t="s">
        <v>14</v>
      </c>
      <c r="B2" s="295"/>
      <c r="C2" s="17" t="s">
        <v>15</v>
      </c>
      <c r="D2" s="17" t="s">
        <v>3</v>
      </c>
      <c r="E2" s="17" t="s">
        <v>3</v>
      </c>
      <c r="F2" s="348" t="s">
        <v>31</v>
      </c>
      <c r="G2" s="460"/>
      <c r="H2" s="349"/>
      <c r="I2" s="276" t="s">
        <v>77</v>
      </c>
      <c r="J2" s="276" t="s">
        <v>75</v>
      </c>
      <c r="K2" s="272" t="s">
        <v>32</v>
      </c>
      <c r="L2" s="275" t="s">
        <v>76</v>
      </c>
      <c r="M2" s="18" t="s">
        <v>39</v>
      </c>
      <c r="N2" s="18" t="s">
        <v>40</v>
      </c>
      <c r="O2" s="99"/>
    </row>
    <row r="3" spans="1:15">
      <c r="A3" s="318" t="s">
        <v>21</v>
      </c>
      <c r="B3" s="319"/>
      <c r="C3" s="19" t="s">
        <v>22</v>
      </c>
      <c r="D3" s="19" t="s">
        <v>6</v>
      </c>
      <c r="E3" s="19" t="s">
        <v>30</v>
      </c>
      <c r="F3" s="365">
        <v>5</v>
      </c>
      <c r="G3" s="365"/>
      <c r="H3" s="365"/>
      <c r="I3" s="106"/>
      <c r="J3" s="108">
        <f t="shared" ref="J3:J10" si="0">ROUNDUP(I3/4.1,)</f>
        <v>0</v>
      </c>
      <c r="K3" s="155">
        <f t="shared" ref="K3:K10" si="1">3.14*(F3/2)^2/1000*8</f>
        <v>0.157</v>
      </c>
      <c r="L3" s="20">
        <f t="shared" ref="L3:L10" si="2">ROUNDUP(K3*J3*4.1,2)</f>
        <v>0</v>
      </c>
      <c r="M3" s="461">
        <v>145</v>
      </c>
      <c r="N3" s="101">
        <v>150</v>
      </c>
      <c r="O3" s="462"/>
    </row>
    <row r="4" spans="1:15">
      <c r="A4" s="316" t="s">
        <v>21</v>
      </c>
      <c r="B4" s="317"/>
      <c r="C4" s="3" t="s">
        <v>22</v>
      </c>
      <c r="D4" s="3" t="s">
        <v>6</v>
      </c>
      <c r="E4" s="3" t="s">
        <v>30</v>
      </c>
      <c r="F4" s="359">
        <v>6</v>
      </c>
      <c r="G4" s="359"/>
      <c r="H4" s="359"/>
      <c r="I4" s="107"/>
      <c r="J4" s="109">
        <f t="shared" si="0"/>
        <v>0</v>
      </c>
      <c r="K4" s="157">
        <f t="shared" si="1"/>
        <v>0.22608</v>
      </c>
      <c r="L4" s="5">
        <f t="shared" si="2"/>
        <v>0</v>
      </c>
      <c r="M4" s="463">
        <v>140</v>
      </c>
      <c r="N4" s="103">
        <v>144</v>
      </c>
      <c r="O4" s="464"/>
    </row>
    <row r="5" spans="1:15">
      <c r="A5" s="316" t="s">
        <v>21</v>
      </c>
      <c r="B5" s="317"/>
      <c r="C5" s="3" t="s">
        <v>22</v>
      </c>
      <c r="D5" s="3" t="s">
        <v>6</v>
      </c>
      <c r="E5" s="3" t="s">
        <v>30</v>
      </c>
      <c r="F5" s="359">
        <v>12</v>
      </c>
      <c r="G5" s="359"/>
      <c r="H5" s="359"/>
      <c r="I5" s="107"/>
      <c r="J5" s="109">
        <f t="shared" si="0"/>
        <v>0</v>
      </c>
      <c r="K5" s="157">
        <f t="shared" si="1"/>
        <v>0.90432000000000001</v>
      </c>
      <c r="L5" s="5">
        <f t="shared" si="2"/>
        <v>0</v>
      </c>
      <c r="M5" s="463">
        <v>140</v>
      </c>
      <c r="N5" s="103">
        <v>144</v>
      </c>
      <c r="O5" s="464"/>
    </row>
    <row r="6" spans="1:15">
      <c r="A6" s="316" t="s">
        <v>21</v>
      </c>
      <c r="B6" s="317"/>
      <c r="C6" s="3" t="s">
        <v>22</v>
      </c>
      <c r="D6" s="3" t="s">
        <v>6</v>
      </c>
      <c r="E6" s="3" t="s">
        <v>30</v>
      </c>
      <c r="F6" s="359">
        <v>14</v>
      </c>
      <c r="G6" s="359"/>
      <c r="H6" s="359"/>
      <c r="I6" s="107"/>
      <c r="J6" s="109">
        <f t="shared" si="0"/>
        <v>0</v>
      </c>
      <c r="K6" s="157">
        <f t="shared" si="1"/>
        <v>1.2308800000000002</v>
      </c>
      <c r="L6" s="5">
        <f t="shared" si="2"/>
        <v>0</v>
      </c>
      <c r="M6" s="463">
        <v>140</v>
      </c>
      <c r="N6" s="103">
        <v>144</v>
      </c>
      <c r="O6" s="464"/>
    </row>
    <row r="7" spans="1:15">
      <c r="A7" s="316" t="s">
        <v>21</v>
      </c>
      <c r="B7" s="317"/>
      <c r="C7" s="3" t="s">
        <v>22</v>
      </c>
      <c r="D7" s="3" t="s">
        <v>6</v>
      </c>
      <c r="E7" s="3" t="s">
        <v>30</v>
      </c>
      <c r="F7" s="359">
        <v>25</v>
      </c>
      <c r="G7" s="359"/>
      <c r="H7" s="359"/>
      <c r="I7" s="107"/>
      <c r="J7" s="109">
        <f t="shared" si="0"/>
        <v>0</v>
      </c>
      <c r="K7" s="157">
        <f t="shared" si="1"/>
        <v>3.9249999999999998</v>
      </c>
      <c r="L7" s="5">
        <f t="shared" si="2"/>
        <v>0</v>
      </c>
      <c r="M7" s="463">
        <v>140</v>
      </c>
      <c r="N7" s="103">
        <v>144</v>
      </c>
      <c r="O7" s="464"/>
    </row>
    <row r="8" spans="1:15">
      <c r="A8" s="316" t="s">
        <v>21</v>
      </c>
      <c r="B8" s="317"/>
      <c r="C8" s="3" t="s">
        <v>22</v>
      </c>
      <c r="D8" s="3" t="s">
        <v>6</v>
      </c>
      <c r="E8" s="3" t="s">
        <v>30</v>
      </c>
      <c r="F8" s="359">
        <v>30</v>
      </c>
      <c r="G8" s="359"/>
      <c r="H8" s="359"/>
      <c r="I8" s="107"/>
      <c r="J8" s="109">
        <f t="shared" si="0"/>
        <v>0</v>
      </c>
      <c r="K8" s="157">
        <f t="shared" si="1"/>
        <v>5.6520000000000001</v>
      </c>
      <c r="L8" s="5">
        <f t="shared" si="2"/>
        <v>0</v>
      </c>
      <c r="M8" s="463">
        <v>140</v>
      </c>
      <c r="N8" s="103">
        <v>144</v>
      </c>
      <c r="O8" s="464"/>
    </row>
    <row r="9" spans="1:15">
      <c r="A9" s="316" t="s">
        <v>21</v>
      </c>
      <c r="B9" s="317"/>
      <c r="C9" s="3" t="s">
        <v>22</v>
      </c>
      <c r="D9" s="3" t="s">
        <v>6</v>
      </c>
      <c r="E9" s="3" t="s">
        <v>30</v>
      </c>
      <c r="F9" s="359">
        <v>35</v>
      </c>
      <c r="G9" s="359"/>
      <c r="H9" s="359"/>
      <c r="I9" s="107"/>
      <c r="J9" s="109">
        <f t="shared" si="0"/>
        <v>0</v>
      </c>
      <c r="K9" s="157">
        <f t="shared" si="1"/>
        <v>7.6929999999999996</v>
      </c>
      <c r="L9" s="5">
        <f t="shared" si="2"/>
        <v>0</v>
      </c>
      <c r="M9" s="463">
        <v>140</v>
      </c>
      <c r="N9" s="103">
        <v>144</v>
      </c>
      <c r="O9" s="464"/>
    </row>
    <row r="10" spans="1:15" ht="13.5" thickBot="1">
      <c r="A10" s="343" t="s">
        <v>21</v>
      </c>
      <c r="B10" s="344"/>
      <c r="C10" s="24" t="s">
        <v>22</v>
      </c>
      <c r="D10" s="24" t="s">
        <v>6</v>
      </c>
      <c r="E10" s="24" t="s">
        <v>30</v>
      </c>
      <c r="F10" s="369">
        <v>40</v>
      </c>
      <c r="G10" s="369"/>
      <c r="H10" s="369"/>
      <c r="I10" s="465"/>
      <c r="J10" s="466">
        <f t="shared" si="0"/>
        <v>0</v>
      </c>
      <c r="K10" s="467">
        <f t="shared" si="1"/>
        <v>10.048</v>
      </c>
      <c r="L10" s="35">
        <f t="shared" si="2"/>
        <v>0</v>
      </c>
      <c r="M10" s="468">
        <v>140</v>
      </c>
      <c r="N10" s="105">
        <v>144</v>
      </c>
      <c r="O10" s="464"/>
    </row>
    <row r="11" spans="1:15" ht="13.5" thickBot="1"/>
    <row r="12" spans="1:15">
      <c r="A12" s="398" t="s">
        <v>4</v>
      </c>
      <c r="B12" s="399"/>
      <c r="C12" s="399"/>
      <c r="D12" s="399"/>
      <c r="E12" s="400"/>
      <c r="F12" s="407" t="s">
        <v>1</v>
      </c>
      <c r="G12" s="408"/>
      <c r="H12" s="408"/>
      <c r="I12" s="408"/>
      <c r="J12" s="408"/>
      <c r="K12" s="408"/>
      <c r="L12" s="408"/>
      <c r="M12" s="408"/>
      <c r="N12" s="409"/>
    </row>
    <row r="13" spans="1:15">
      <c r="A13" s="401"/>
      <c r="B13" s="402"/>
      <c r="C13" s="402"/>
      <c r="D13" s="402"/>
      <c r="E13" s="403"/>
      <c r="F13" s="410"/>
      <c r="G13" s="411"/>
      <c r="H13" s="411"/>
      <c r="I13" s="411"/>
      <c r="J13" s="411"/>
      <c r="K13" s="411"/>
      <c r="L13" s="411"/>
      <c r="M13" s="411"/>
      <c r="N13" s="412"/>
    </row>
    <row r="14" spans="1:15" ht="13.5" thickBot="1">
      <c r="A14" s="404"/>
      <c r="B14" s="405"/>
      <c r="C14" s="405"/>
      <c r="D14" s="405"/>
      <c r="E14" s="406"/>
      <c r="F14" s="413"/>
      <c r="G14" s="414"/>
      <c r="H14" s="414"/>
      <c r="I14" s="414"/>
      <c r="J14" s="414"/>
      <c r="K14" s="414"/>
      <c r="L14" s="414"/>
      <c r="M14" s="414"/>
      <c r="N14" s="415"/>
    </row>
  </sheetData>
  <mergeCells count="21">
    <mergeCell ref="A12:E14"/>
    <mergeCell ref="F12:N14"/>
    <mergeCell ref="A8:B8"/>
    <mergeCell ref="F8:H8"/>
    <mergeCell ref="A9:B9"/>
    <mergeCell ref="F9:H9"/>
    <mergeCell ref="A10:B10"/>
    <mergeCell ref="F10:H10"/>
    <mergeCell ref="A5:B5"/>
    <mergeCell ref="F5:H5"/>
    <mergeCell ref="A6:B6"/>
    <mergeCell ref="F6:H6"/>
    <mergeCell ref="A7:B7"/>
    <mergeCell ref="F7:H7"/>
    <mergeCell ref="A1:N1"/>
    <mergeCell ref="A2:B2"/>
    <mergeCell ref="F2:H2"/>
    <mergeCell ref="A3:B3"/>
    <mergeCell ref="F3:H3"/>
    <mergeCell ref="A4:B4"/>
    <mergeCell ref="F4:H4"/>
  </mergeCells>
  <printOptions horizontalCentered="1"/>
  <pageMargins left="0.23622047244094491" right="0.23622047244094491" top="1.8541666666666667" bottom="0.78740157480314965" header="0.31496062992125984" footer="0.31496062992125984"/>
  <pageSetup paperSize="9" scale="65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60"/>
  <sheetViews>
    <sheetView zoomScaleNormal="100" workbookViewId="0">
      <selection sqref="A1:K1"/>
    </sheetView>
  </sheetViews>
  <sheetFormatPr defaultRowHeight="12.75"/>
  <cols>
    <col min="1" max="1" width="7.85546875" style="169" customWidth="1"/>
    <col min="2" max="2" width="6.85546875" style="169" customWidth="1"/>
    <col min="3" max="3" width="19.28515625" style="169" customWidth="1"/>
    <col min="4" max="4" width="15.5703125" style="169" customWidth="1"/>
    <col min="5" max="5" width="12" style="169" bestFit="1" customWidth="1"/>
    <col min="6" max="6" width="7" style="169" customWidth="1"/>
    <col min="7" max="7" width="2" style="169" bestFit="1" customWidth="1"/>
    <col min="8" max="8" width="4" style="169" bestFit="1" customWidth="1"/>
    <col min="9" max="9" width="2" style="169" bestFit="1" customWidth="1"/>
    <col min="10" max="10" width="8.85546875" style="169" customWidth="1"/>
    <col min="11" max="11" width="13.7109375" style="169" customWidth="1"/>
    <col min="12" max="16384" width="9.140625" style="169"/>
  </cols>
  <sheetData>
    <row r="1" spans="1:11" ht="18.75" thickBot="1">
      <c r="A1" s="426" t="s">
        <v>70</v>
      </c>
      <c r="B1" s="427"/>
      <c r="C1" s="427"/>
      <c r="D1" s="427"/>
      <c r="E1" s="427"/>
      <c r="F1" s="427"/>
      <c r="G1" s="427"/>
      <c r="H1" s="427"/>
      <c r="I1" s="427"/>
      <c r="J1" s="427"/>
      <c r="K1" s="428"/>
    </row>
    <row r="2" spans="1:11" ht="25.5" customHeight="1" thickBot="1">
      <c r="A2" s="429" t="s">
        <v>14</v>
      </c>
      <c r="B2" s="430"/>
      <c r="C2" s="170" t="s">
        <v>15</v>
      </c>
      <c r="D2" s="170" t="s">
        <v>3</v>
      </c>
      <c r="E2" s="170" t="s">
        <v>3</v>
      </c>
      <c r="F2" s="431" t="s">
        <v>26</v>
      </c>
      <c r="G2" s="432"/>
      <c r="H2" s="432"/>
      <c r="I2" s="432"/>
      <c r="J2" s="430"/>
      <c r="K2" s="171" t="s">
        <v>84</v>
      </c>
    </row>
    <row r="3" spans="1:11">
      <c r="A3" s="438" t="s">
        <v>57</v>
      </c>
      <c r="B3" s="439"/>
      <c r="C3" s="173" t="s">
        <v>12</v>
      </c>
      <c r="D3" s="173" t="s">
        <v>35</v>
      </c>
      <c r="E3" s="174" t="str">
        <f>IF(D3="зеркало","Grit 600",IF(D3="шлифованная","Grit 320","матовая"))</f>
        <v>Grit 600</v>
      </c>
      <c r="F3" s="175">
        <v>25</v>
      </c>
      <c r="G3" s="176" t="s">
        <v>58</v>
      </c>
      <c r="H3" s="177">
        <v>1.5</v>
      </c>
      <c r="I3" s="176"/>
      <c r="J3" s="178"/>
      <c r="K3" s="95">
        <v>79</v>
      </c>
    </row>
    <row r="4" spans="1:11">
      <c r="A4" s="424" t="s">
        <v>57</v>
      </c>
      <c r="B4" s="425"/>
      <c r="C4" s="179" t="s">
        <v>12</v>
      </c>
      <c r="D4" s="179" t="s">
        <v>35</v>
      </c>
      <c r="E4" s="180" t="str">
        <f>IF(D4="зеркало","Grit 600",IF(D4="шлифованная","Grit 320","матовая"))</f>
        <v>Grit 600</v>
      </c>
      <c r="F4" s="181">
        <v>32</v>
      </c>
      <c r="G4" s="182" t="s">
        <v>58</v>
      </c>
      <c r="H4" s="183">
        <v>1.5</v>
      </c>
      <c r="I4" s="182"/>
      <c r="J4" s="184"/>
      <c r="K4" s="96">
        <v>82</v>
      </c>
    </row>
    <row r="5" spans="1:11">
      <c r="A5" s="424" t="s">
        <v>57</v>
      </c>
      <c r="B5" s="425"/>
      <c r="C5" s="179" t="s">
        <v>12</v>
      </c>
      <c r="D5" s="179" t="s">
        <v>35</v>
      </c>
      <c r="E5" s="180" t="str">
        <f>IF(D5="зеркало","Grit 600",IF(D5="шлифованная","Grit 320","матовая"))</f>
        <v>Grit 600</v>
      </c>
      <c r="F5" s="181">
        <v>38</v>
      </c>
      <c r="G5" s="182" t="s">
        <v>58</v>
      </c>
      <c r="H5" s="183">
        <v>1.5</v>
      </c>
      <c r="I5" s="182"/>
      <c r="J5" s="184"/>
      <c r="K5" s="96">
        <v>98</v>
      </c>
    </row>
    <row r="6" spans="1:11">
      <c r="A6" s="422" t="s">
        <v>57</v>
      </c>
      <c r="B6" s="423"/>
      <c r="C6" s="185" t="s">
        <v>12</v>
      </c>
      <c r="D6" s="179" t="s">
        <v>35</v>
      </c>
      <c r="E6" s="186" t="str">
        <f t="shared" ref="E6:E9" si="0">IF(D6="зеркало","Grit 600",IF(D6="шлифованная","Grit 320","матовая"))</f>
        <v>Grit 600</v>
      </c>
      <c r="F6" s="187">
        <v>42.4</v>
      </c>
      <c r="G6" s="188" t="s">
        <v>58</v>
      </c>
      <c r="H6" s="189">
        <v>1.5</v>
      </c>
      <c r="I6" s="188"/>
      <c r="J6" s="190"/>
      <c r="K6" s="96">
        <v>107</v>
      </c>
    </row>
    <row r="7" spans="1:11">
      <c r="A7" s="422" t="s">
        <v>57</v>
      </c>
      <c r="B7" s="423"/>
      <c r="C7" s="185" t="s">
        <v>12</v>
      </c>
      <c r="D7" s="185" t="s">
        <v>35</v>
      </c>
      <c r="E7" s="186" t="str">
        <f t="shared" si="0"/>
        <v>Grit 600</v>
      </c>
      <c r="F7" s="187">
        <v>50.8</v>
      </c>
      <c r="G7" s="188" t="s">
        <v>58</v>
      </c>
      <c r="H7" s="189">
        <v>1.5</v>
      </c>
      <c r="I7" s="188" t="s">
        <v>58</v>
      </c>
      <c r="J7" s="190">
        <v>120</v>
      </c>
      <c r="K7" s="96">
        <v>104</v>
      </c>
    </row>
    <row r="8" spans="1:11">
      <c r="A8" s="422" t="s">
        <v>57</v>
      </c>
      <c r="B8" s="423"/>
      <c r="C8" s="185" t="s">
        <v>12</v>
      </c>
      <c r="D8" s="185" t="s">
        <v>35</v>
      </c>
      <c r="E8" s="186" t="str">
        <f t="shared" ref="E8" si="1">IF(D8="зеркало","Grit 600",IF(D8="шлифованная","Grit 320","матовая"))</f>
        <v>Grit 600</v>
      </c>
      <c r="F8" s="187">
        <v>50.8</v>
      </c>
      <c r="G8" s="188" t="s">
        <v>58</v>
      </c>
      <c r="H8" s="189">
        <v>1.5</v>
      </c>
      <c r="I8" s="188" t="s">
        <v>58</v>
      </c>
      <c r="J8" s="190">
        <v>160</v>
      </c>
      <c r="K8" s="96">
        <v>147</v>
      </c>
    </row>
    <row r="9" spans="1:11" ht="13.5" thickBot="1">
      <c r="A9" s="440" t="s">
        <v>57</v>
      </c>
      <c r="B9" s="441"/>
      <c r="C9" s="191" t="s">
        <v>12</v>
      </c>
      <c r="D9" s="191" t="s">
        <v>35</v>
      </c>
      <c r="E9" s="232" t="str">
        <f t="shared" si="0"/>
        <v>Grit 600</v>
      </c>
      <c r="F9" s="233">
        <v>76</v>
      </c>
      <c r="G9" s="234" t="s">
        <v>58</v>
      </c>
      <c r="H9" s="235">
        <v>1.5</v>
      </c>
      <c r="I9" s="234"/>
      <c r="J9" s="236"/>
      <c r="K9" s="110">
        <v>310</v>
      </c>
    </row>
    <row r="10" spans="1:11" s="193" customFormat="1">
      <c r="A10" s="192"/>
      <c r="B10" s="192"/>
      <c r="H10" s="192"/>
      <c r="J10" s="192"/>
      <c r="K10" s="164"/>
    </row>
    <row r="11" spans="1:11" s="193" customFormat="1" ht="13.5" thickBot="1">
      <c r="A11" s="192"/>
      <c r="B11" s="192"/>
      <c r="H11" s="192"/>
      <c r="J11" s="192"/>
      <c r="K11" s="164"/>
    </row>
    <row r="12" spans="1:11" ht="18.75" thickBot="1">
      <c r="A12" s="454" t="s">
        <v>89</v>
      </c>
      <c r="B12" s="455"/>
      <c r="C12" s="455"/>
      <c r="D12" s="455"/>
      <c r="E12" s="455"/>
      <c r="F12" s="455"/>
      <c r="G12" s="455"/>
      <c r="H12" s="455"/>
      <c r="I12" s="455"/>
      <c r="J12" s="455"/>
      <c r="K12" s="456"/>
    </row>
    <row r="13" spans="1:11" ht="39" thickBot="1">
      <c r="A13" s="457" t="s">
        <v>85</v>
      </c>
      <c r="B13" s="458"/>
      <c r="C13" s="459"/>
      <c r="D13" s="431" t="s">
        <v>26</v>
      </c>
      <c r="E13" s="432"/>
      <c r="F13" s="432"/>
      <c r="G13" s="432"/>
      <c r="H13" s="432"/>
      <c r="I13" s="430"/>
      <c r="J13" s="194" t="s">
        <v>84</v>
      </c>
      <c r="K13" s="195" t="s">
        <v>124</v>
      </c>
    </row>
    <row r="14" spans="1:11" ht="13.5" thickBot="1">
      <c r="A14" s="196" t="s">
        <v>86</v>
      </c>
      <c r="B14" s="197"/>
      <c r="C14" s="197"/>
      <c r="D14" s="198"/>
      <c r="E14" s="193"/>
      <c r="F14" s="193"/>
      <c r="G14" s="192"/>
      <c r="H14" s="193"/>
      <c r="I14" s="192"/>
      <c r="J14" s="172"/>
      <c r="K14" s="199"/>
    </row>
    <row r="15" spans="1:11" ht="72" customHeight="1" thickBot="1">
      <c r="A15" s="200" t="s">
        <v>87</v>
      </c>
      <c r="B15" s="201"/>
      <c r="C15" s="201"/>
      <c r="D15" s="445" t="s">
        <v>101</v>
      </c>
      <c r="E15" s="446"/>
      <c r="F15" s="446"/>
      <c r="G15" s="446"/>
      <c r="H15" s="446"/>
      <c r="I15" s="447"/>
      <c r="J15" s="165">
        <v>247</v>
      </c>
      <c r="K15" s="202"/>
    </row>
    <row r="16" spans="1:11" ht="13.5" thickBot="1">
      <c r="A16" s="196" t="s">
        <v>88</v>
      </c>
      <c r="B16" s="203"/>
      <c r="C16" s="204"/>
      <c r="D16" s="193"/>
      <c r="E16" s="193"/>
      <c r="F16" s="193"/>
      <c r="G16" s="192"/>
      <c r="H16" s="193"/>
      <c r="I16" s="192"/>
      <c r="J16" s="163"/>
      <c r="K16" s="199"/>
    </row>
    <row r="17" spans="1:11" ht="72" customHeight="1">
      <c r="A17" s="205" t="s">
        <v>90</v>
      </c>
      <c r="B17" s="206"/>
      <c r="C17" s="206"/>
      <c r="D17" s="442" t="s">
        <v>94</v>
      </c>
      <c r="E17" s="443"/>
      <c r="F17" s="443"/>
      <c r="G17" s="443"/>
      <c r="H17" s="443"/>
      <c r="I17" s="444"/>
      <c r="J17" s="166">
        <v>295</v>
      </c>
      <c r="K17" s="207"/>
    </row>
    <row r="18" spans="1:11" ht="72" customHeight="1">
      <c r="A18" s="208" t="s">
        <v>91</v>
      </c>
      <c r="B18" s="209"/>
      <c r="C18" s="209"/>
      <c r="D18" s="416" t="s">
        <v>94</v>
      </c>
      <c r="E18" s="417"/>
      <c r="F18" s="417"/>
      <c r="G18" s="417"/>
      <c r="H18" s="417"/>
      <c r="I18" s="418"/>
      <c r="J18" s="167">
        <v>259</v>
      </c>
      <c r="K18" s="210"/>
    </row>
    <row r="19" spans="1:11" ht="72" customHeight="1">
      <c r="A19" s="208" t="s">
        <v>92</v>
      </c>
      <c r="B19" s="209"/>
      <c r="C19" s="209"/>
      <c r="D19" s="416" t="s">
        <v>94</v>
      </c>
      <c r="E19" s="417"/>
      <c r="F19" s="417"/>
      <c r="G19" s="417"/>
      <c r="H19" s="417"/>
      <c r="I19" s="418"/>
      <c r="J19" s="167">
        <v>290</v>
      </c>
      <c r="K19" s="210"/>
    </row>
    <row r="20" spans="1:11" ht="72" customHeight="1">
      <c r="A20" s="208" t="s">
        <v>93</v>
      </c>
      <c r="B20" s="209"/>
      <c r="C20" s="209"/>
      <c r="D20" s="416" t="s">
        <v>131</v>
      </c>
      <c r="E20" s="417"/>
      <c r="F20" s="417"/>
      <c r="G20" s="417"/>
      <c r="H20" s="417"/>
      <c r="I20" s="418"/>
      <c r="J20" s="167">
        <v>30</v>
      </c>
      <c r="K20" s="210"/>
    </row>
    <row r="21" spans="1:11" ht="72" customHeight="1">
      <c r="A21" s="208" t="s">
        <v>93</v>
      </c>
      <c r="B21" s="209"/>
      <c r="C21" s="209"/>
      <c r="D21" s="416" t="s">
        <v>132</v>
      </c>
      <c r="E21" s="417"/>
      <c r="F21" s="417"/>
      <c r="G21" s="417"/>
      <c r="H21" s="417"/>
      <c r="I21" s="418"/>
      <c r="J21" s="167">
        <v>30</v>
      </c>
      <c r="K21" s="210"/>
    </row>
    <row r="22" spans="1:11" ht="72" customHeight="1">
      <c r="A22" s="208" t="s">
        <v>93</v>
      </c>
      <c r="B22" s="209"/>
      <c r="C22" s="209"/>
      <c r="D22" s="416" t="s">
        <v>95</v>
      </c>
      <c r="E22" s="417"/>
      <c r="F22" s="417"/>
      <c r="G22" s="417"/>
      <c r="H22" s="417"/>
      <c r="I22" s="418"/>
      <c r="J22" s="167">
        <v>37</v>
      </c>
      <c r="K22" s="210"/>
    </row>
    <row r="23" spans="1:11" ht="72" customHeight="1">
      <c r="A23" s="208" t="s">
        <v>93</v>
      </c>
      <c r="B23" s="209"/>
      <c r="C23" s="209"/>
      <c r="D23" s="416" t="s">
        <v>96</v>
      </c>
      <c r="E23" s="417"/>
      <c r="F23" s="417"/>
      <c r="G23" s="417"/>
      <c r="H23" s="417"/>
      <c r="I23" s="418"/>
      <c r="J23" s="167">
        <v>37</v>
      </c>
      <c r="K23" s="210"/>
    </row>
    <row r="24" spans="1:11" ht="72" customHeight="1">
      <c r="A24" s="208" t="s">
        <v>93</v>
      </c>
      <c r="B24" s="209"/>
      <c r="C24" s="209"/>
      <c r="D24" s="416" t="s">
        <v>97</v>
      </c>
      <c r="E24" s="417"/>
      <c r="F24" s="417"/>
      <c r="G24" s="417"/>
      <c r="H24" s="417"/>
      <c r="I24" s="418"/>
      <c r="J24" s="167">
        <v>64</v>
      </c>
      <c r="K24" s="210"/>
    </row>
    <row r="25" spans="1:11" ht="72" customHeight="1">
      <c r="A25" s="208" t="s">
        <v>93</v>
      </c>
      <c r="B25" s="209"/>
      <c r="C25" s="209"/>
      <c r="D25" s="416" t="s">
        <v>98</v>
      </c>
      <c r="E25" s="417"/>
      <c r="F25" s="417"/>
      <c r="G25" s="417"/>
      <c r="H25" s="417"/>
      <c r="I25" s="418"/>
      <c r="J25" s="167">
        <v>64</v>
      </c>
      <c r="K25" s="210"/>
    </row>
    <row r="26" spans="1:11" ht="72" customHeight="1">
      <c r="A26" s="208" t="s">
        <v>102</v>
      </c>
      <c r="B26" s="222"/>
      <c r="C26" s="224"/>
      <c r="D26" s="416" t="s">
        <v>99</v>
      </c>
      <c r="E26" s="417"/>
      <c r="F26" s="417"/>
      <c r="G26" s="417"/>
      <c r="H26" s="417"/>
      <c r="I26" s="418"/>
      <c r="J26" s="167">
        <v>110</v>
      </c>
      <c r="K26" s="210"/>
    </row>
    <row r="27" spans="1:11" ht="72" customHeight="1" thickBot="1">
      <c r="A27" s="211" t="s">
        <v>102</v>
      </c>
      <c r="B27" s="223"/>
      <c r="C27" s="225"/>
      <c r="D27" s="419" t="s">
        <v>100</v>
      </c>
      <c r="E27" s="420"/>
      <c r="F27" s="420"/>
      <c r="G27" s="420"/>
      <c r="H27" s="420"/>
      <c r="I27" s="421"/>
      <c r="J27" s="168">
        <v>110</v>
      </c>
      <c r="K27" s="213"/>
    </row>
    <row r="28" spans="1:11" ht="13.5" thickBot="1">
      <c r="A28" s="214" t="s">
        <v>103</v>
      </c>
      <c r="B28" s="203"/>
      <c r="C28" s="204"/>
      <c r="D28" s="193"/>
      <c r="E28" s="193"/>
      <c r="F28" s="193"/>
      <c r="G28" s="192"/>
      <c r="H28" s="193"/>
      <c r="I28" s="192"/>
      <c r="J28" s="163"/>
      <c r="K28" s="199"/>
    </row>
    <row r="29" spans="1:11" s="216" customFormat="1" ht="72" customHeight="1" thickBot="1">
      <c r="A29" s="200" t="s">
        <v>104</v>
      </c>
      <c r="B29" s="201"/>
      <c r="C29" s="201"/>
      <c r="D29" s="445" t="s">
        <v>106</v>
      </c>
      <c r="E29" s="446"/>
      <c r="F29" s="446"/>
      <c r="G29" s="446"/>
      <c r="H29" s="446"/>
      <c r="I29" s="447"/>
      <c r="J29" s="165">
        <v>118</v>
      </c>
      <c r="K29" s="215"/>
    </row>
    <row r="30" spans="1:11" ht="13.5" thickBot="1">
      <c r="A30" s="214" t="s">
        <v>107</v>
      </c>
      <c r="B30" s="203"/>
      <c r="C30" s="204"/>
      <c r="D30" s="193"/>
      <c r="E30" s="193"/>
      <c r="F30" s="193"/>
      <c r="G30" s="192"/>
      <c r="H30" s="193"/>
      <c r="I30" s="192"/>
      <c r="J30" s="163"/>
      <c r="K30" s="199"/>
    </row>
    <row r="31" spans="1:11" s="216" customFormat="1" ht="72" customHeight="1">
      <c r="A31" s="205" t="s">
        <v>108</v>
      </c>
      <c r="B31" s="226"/>
      <c r="C31" s="227"/>
      <c r="D31" s="442" t="s">
        <v>105</v>
      </c>
      <c r="E31" s="443"/>
      <c r="F31" s="443"/>
      <c r="G31" s="443"/>
      <c r="H31" s="443"/>
      <c r="I31" s="444"/>
      <c r="J31" s="166">
        <v>19</v>
      </c>
      <c r="K31" s="217"/>
    </row>
    <row r="32" spans="1:11" s="216" customFormat="1" ht="72" customHeight="1">
      <c r="A32" s="208" t="s">
        <v>108</v>
      </c>
      <c r="B32" s="222"/>
      <c r="C32" s="224"/>
      <c r="D32" s="416" t="s">
        <v>127</v>
      </c>
      <c r="E32" s="417"/>
      <c r="F32" s="417"/>
      <c r="G32" s="417"/>
      <c r="H32" s="417"/>
      <c r="I32" s="418"/>
      <c r="J32" s="167">
        <v>21</v>
      </c>
      <c r="K32" s="218"/>
    </row>
    <row r="33" spans="1:11" s="216" customFormat="1" ht="72" customHeight="1">
      <c r="A33" s="208" t="s">
        <v>108</v>
      </c>
      <c r="B33" s="222"/>
      <c r="C33" s="224"/>
      <c r="D33" s="416" t="s">
        <v>94</v>
      </c>
      <c r="E33" s="417"/>
      <c r="F33" s="417"/>
      <c r="G33" s="417"/>
      <c r="H33" s="417"/>
      <c r="I33" s="418"/>
      <c r="J33" s="167">
        <v>22</v>
      </c>
      <c r="K33" s="218"/>
    </row>
    <row r="34" spans="1:11" s="216" customFormat="1" ht="72" customHeight="1">
      <c r="A34" s="208" t="s">
        <v>111</v>
      </c>
      <c r="B34" s="209"/>
      <c r="C34" s="209"/>
      <c r="D34" s="416" t="s">
        <v>94</v>
      </c>
      <c r="E34" s="417"/>
      <c r="F34" s="417"/>
      <c r="G34" s="417"/>
      <c r="H34" s="417"/>
      <c r="I34" s="418"/>
      <c r="J34" s="167">
        <v>58</v>
      </c>
      <c r="K34" s="218"/>
    </row>
    <row r="35" spans="1:11" s="216" customFormat="1" ht="72" customHeight="1">
      <c r="A35" s="208" t="s">
        <v>112</v>
      </c>
      <c r="B35" s="209"/>
      <c r="C35" s="209"/>
      <c r="D35" s="416" t="s">
        <v>94</v>
      </c>
      <c r="E35" s="417"/>
      <c r="F35" s="417"/>
      <c r="G35" s="417"/>
      <c r="H35" s="417"/>
      <c r="I35" s="418"/>
      <c r="J35" s="167">
        <v>95</v>
      </c>
      <c r="K35" s="218"/>
    </row>
    <row r="36" spans="1:11" s="216" customFormat="1" ht="72" customHeight="1">
      <c r="A36" s="208" t="s">
        <v>108</v>
      </c>
      <c r="B36" s="222"/>
      <c r="C36" s="224"/>
      <c r="D36" s="416" t="s">
        <v>109</v>
      </c>
      <c r="E36" s="417"/>
      <c r="F36" s="417"/>
      <c r="G36" s="417"/>
      <c r="H36" s="417"/>
      <c r="I36" s="418"/>
      <c r="J36" s="167">
        <v>25</v>
      </c>
      <c r="K36" s="218"/>
    </row>
    <row r="37" spans="1:11" s="216" customFormat="1" ht="72" customHeight="1" thickBot="1">
      <c r="A37" s="211" t="s">
        <v>108</v>
      </c>
      <c r="B37" s="223"/>
      <c r="C37" s="225"/>
      <c r="D37" s="419" t="s">
        <v>110</v>
      </c>
      <c r="E37" s="420"/>
      <c r="F37" s="420"/>
      <c r="G37" s="420"/>
      <c r="H37" s="420"/>
      <c r="I37" s="421"/>
      <c r="J37" s="168">
        <v>24</v>
      </c>
      <c r="K37" s="219"/>
    </row>
    <row r="38" spans="1:11" ht="13.5" thickBot="1">
      <c r="A38" s="214" t="s">
        <v>113</v>
      </c>
      <c r="B38" s="203"/>
      <c r="C38" s="204"/>
      <c r="D38" s="193"/>
      <c r="E38" s="193"/>
      <c r="F38" s="193"/>
      <c r="G38" s="192"/>
      <c r="H38" s="193"/>
      <c r="I38" s="192"/>
      <c r="J38" s="163"/>
      <c r="K38" s="199"/>
    </row>
    <row r="39" spans="1:11" s="216" customFormat="1" ht="72" customHeight="1">
      <c r="A39" s="205" t="s">
        <v>114</v>
      </c>
      <c r="B39" s="206"/>
      <c r="C39" s="206"/>
      <c r="D39" s="442" t="s">
        <v>105</v>
      </c>
      <c r="E39" s="443"/>
      <c r="F39" s="443"/>
      <c r="G39" s="443"/>
      <c r="H39" s="443"/>
      <c r="I39" s="444"/>
      <c r="J39" s="166">
        <v>20</v>
      </c>
      <c r="K39" s="217"/>
    </row>
    <row r="40" spans="1:11" s="216" customFormat="1" ht="72" customHeight="1">
      <c r="A40" s="208" t="s">
        <v>114</v>
      </c>
      <c r="B40" s="209"/>
      <c r="C40" s="209"/>
      <c r="D40" s="416" t="s">
        <v>127</v>
      </c>
      <c r="E40" s="417"/>
      <c r="F40" s="417"/>
      <c r="G40" s="417"/>
      <c r="H40" s="417"/>
      <c r="I40" s="418"/>
      <c r="J40" s="167">
        <v>24</v>
      </c>
      <c r="K40" s="218"/>
    </row>
    <row r="41" spans="1:11" s="216" customFormat="1" ht="72" customHeight="1">
      <c r="A41" s="208" t="s">
        <v>114</v>
      </c>
      <c r="B41" s="209"/>
      <c r="C41" s="209"/>
      <c r="D41" s="416" t="s">
        <v>94</v>
      </c>
      <c r="E41" s="417"/>
      <c r="F41" s="417"/>
      <c r="G41" s="417"/>
      <c r="H41" s="417"/>
      <c r="I41" s="418"/>
      <c r="J41" s="167">
        <v>28</v>
      </c>
      <c r="K41" s="218"/>
    </row>
    <row r="42" spans="1:11" s="216" customFormat="1" ht="72" customHeight="1">
      <c r="A42" s="208" t="s">
        <v>114</v>
      </c>
      <c r="B42" s="209"/>
      <c r="C42" s="209"/>
      <c r="D42" s="416" t="s">
        <v>109</v>
      </c>
      <c r="E42" s="417"/>
      <c r="F42" s="417"/>
      <c r="G42" s="417"/>
      <c r="H42" s="417"/>
      <c r="I42" s="418"/>
      <c r="J42" s="167">
        <v>28</v>
      </c>
      <c r="K42" s="218"/>
    </row>
    <row r="43" spans="1:11" s="216" customFormat="1" ht="72" customHeight="1" thickBot="1">
      <c r="A43" s="211" t="s">
        <v>114</v>
      </c>
      <c r="B43" s="212"/>
      <c r="C43" s="212"/>
      <c r="D43" s="419" t="s">
        <v>110</v>
      </c>
      <c r="E43" s="420"/>
      <c r="F43" s="420"/>
      <c r="G43" s="420"/>
      <c r="H43" s="420"/>
      <c r="I43" s="421"/>
      <c r="J43" s="168">
        <v>34</v>
      </c>
      <c r="K43" s="219"/>
    </row>
    <row r="44" spans="1:11" ht="13.5" thickBot="1">
      <c r="A44" s="220" t="s">
        <v>115</v>
      </c>
      <c r="B44" s="203"/>
      <c r="C44" s="204"/>
      <c r="D44" s="193"/>
      <c r="E44" s="193"/>
      <c r="F44" s="193"/>
      <c r="G44" s="192"/>
      <c r="H44" s="193"/>
      <c r="I44" s="192"/>
      <c r="J44" s="163"/>
      <c r="K44" s="199"/>
    </row>
    <row r="45" spans="1:11" s="216" customFormat="1" ht="72" customHeight="1">
      <c r="A45" s="205" t="s">
        <v>116</v>
      </c>
      <c r="B45" s="206"/>
      <c r="C45" s="206"/>
      <c r="D45" s="442" t="s">
        <v>94</v>
      </c>
      <c r="E45" s="443"/>
      <c r="F45" s="443"/>
      <c r="G45" s="443"/>
      <c r="H45" s="443"/>
      <c r="I45" s="444"/>
      <c r="J45" s="166">
        <v>301</v>
      </c>
      <c r="K45" s="217"/>
    </row>
    <row r="46" spans="1:11" s="216" customFormat="1" ht="72" customHeight="1" thickBot="1">
      <c r="A46" s="211" t="s">
        <v>116</v>
      </c>
      <c r="B46" s="212"/>
      <c r="C46" s="212"/>
      <c r="D46" s="419" t="s">
        <v>110</v>
      </c>
      <c r="E46" s="420"/>
      <c r="F46" s="420"/>
      <c r="G46" s="420"/>
      <c r="H46" s="420"/>
      <c r="I46" s="421"/>
      <c r="J46" s="168">
        <v>301</v>
      </c>
      <c r="K46" s="219"/>
    </row>
    <row r="47" spans="1:11" ht="13.5" thickBot="1">
      <c r="A47" s="220" t="s">
        <v>117</v>
      </c>
      <c r="B47" s="203"/>
      <c r="C47" s="204"/>
      <c r="D47" s="193"/>
      <c r="E47" s="193"/>
      <c r="F47" s="193"/>
      <c r="G47" s="192"/>
      <c r="H47" s="193"/>
      <c r="I47" s="192"/>
      <c r="J47" s="163"/>
      <c r="K47" s="199"/>
    </row>
    <row r="48" spans="1:11" s="216" customFormat="1" ht="72" customHeight="1">
      <c r="A48" s="205" t="s">
        <v>118</v>
      </c>
      <c r="B48" s="206"/>
      <c r="C48" s="206"/>
      <c r="D48" s="442" t="s">
        <v>94</v>
      </c>
      <c r="E48" s="443"/>
      <c r="F48" s="443"/>
      <c r="G48" s="443"/>
      <c r="H48" s="443"/>
      <c r="I48" s="444"/>
      <c r="J48" s="166">
        <v>298</v>
      </c>
      <c r="K48" s="217"/>
    </row>
    <row r="49" spans="1:11" s="216" customFormat="1" ht="72" customHeight="1">
      <c r="A49" s="208" t="s">
        <v>118</v>
      </c>
      <c r="B49" s="209"/>
      <c r="C49" s="209"/>
      <c r="D49" s="416" t="s">
        <v>110</v>
      </c>
      <c r="E49" s="417"/>
      <c r="F49" s="417"/>
      <c r="G49" s="417"/>
      <c r="H49" s="417"/>
      <c r="I49" s="418"/>
      <c r="J49" s="167">
        <v>354</v>
      </c>
      <c r="K49" s="218"/>
    </row>
    <row r="50" spans="1:11" s="216" customFormat="1" ht="72" customHeight="1">
      <c r="A50" s="237" t="s">
        <v>128</v>
      </c>
      <c r="B50" s="238"/>
      <c r="C50" s="238"/>
      <c r="D50" s="451" t="s">
        <v>129</v>
      </c>
      <c r="E50" s="452"/>
      <c r="F50" s="452"/>
      <c r="G50" s="452"/>
      <c r="H50" s="452"/>
      <c r="I50" s="453"/>
      <c r="J50" s="239">
        <v>212</v>
      </c>
      <c r="K50" s="240"/>
    </row>
    <row r="51" spans="1:11" s="216" customFormat="1" ht="72" customHeight="1">
      <c r="A51" s="208" t="s">
        <v>128</v>
      </c>
      <c r="B51" s="209"/>
      <c r="C51" s="209"/>
      <c r="D51" s="416" t="s">
        <v>130</v>
      </c>
      <c r="E51" s="417"/>
      <c r="F51" s="417"/>
      <c r="G51" s="417"/>
      <c r="H51" s="417"/>
      <c r="I51" s="418"/>
      <c r="J51" s="167">
        <v>234</v>
      </c>
      <c r="K51" s="218"/>
    </row>
    <row r="52" spans="1:11" s="216" customFormat="1" ht="72" customHeight="1" thickBot="1">
      <c r="A52" s="244" t="s">
        <v>128</v>
      </c>
      <c r="B52" s="241"/>
      <c r="C52" s="241"/>
      <c r="D52" s="448" t="s">
        <v>110</v>
      </c>
      <c r="E52" s="449"/>
      <c r="F52" s="449"/>
      <c r="G52" s="449"/>
      <c r="H52" s="449"/>
      <c r="I52" s="450"/>
      <c r="J52" s="242">
        <v>279</v>
      </c>
      <c r="K52" s="243"/>
    </row>
    <row r="53" spans="1:11" ht="13.5" thickBot="1">
      <c r="A53" s="221" t="s">
        <v>119</v>
      </c>
      <c r="B53" s="203"/>
      <c r="C53" s="204"/>
      <c r="D53" s="193"/>
      <c r="E53" s="193"/>
      <c r="F53" s="193"/>
      <c r="G53" s="192"/>
      <c r="H53" s="193"/>
      <c r="I53" s="192"/>
      <c r="J53" s="163"/>
      <c r="K53" s="199"/>
    </row>
    <row r="54" spans="1:11" s="216" customFormat="1" ht="72" customHeight="1">
      <c r="A54" s="205" t="s">
        <v>120</v>
      </c>
      <c r="B54" s="206"/>
      <c r="C54" s="206"/>
      <c r="D54" s="442" t="s">
        <v>94</v>
      </c>
      <c r="E54" s="443"/>
      <c r="F54" s="443"/>
      <c r="G54" s="443"/>
      <c r="H54" s="443"/>
      <c r="I54" s="444"/>
      <c r="J54" s="166">
        <v>160</v>
      </c>
      <c r="K54" s="217"/>
    </row>
    <row r="55" spans="1:11" s="216" customFormat="1" ht="72" customHeight="1">
      <c r="A55" s="208" t="s">
        <v>120</v>
      </c>
      <c r="B55" s="209"/>
      <c r="C55" s="209"/>
      <c r="D55" s="416" t="s">
        <v>110</v>
      </c>
      <c r="E55" s="417"/>
      <c r="F55" s="417"/>
      <c r="G55" s="417"/>
      <c r="H55" s="417"/>
      <c r="I55" s="418"/>
      <c r="J55" s="167">
        <v>221</v>
      </c>
      <c r="K55" s="218"/>
    </row>
    <row r="56" spans="1:11" s="216" customFormat="1" ht="72" customHeight="1">
      <c r="A56" s="208" t="s">
        <v>121</v>
      </c>
      <c r="B56" s="222"/>
      <c r="C56" s="224"/>
      <c r="D56" s="416" t="s">
        <v>105</v>
      </c>
      <c r="E56" s="417"/>
      <c r="F56" s="417"/>
      <c r="G56" s="417"/>
      <c r="H56" s="417"/>
      <c r="I56" s="418"/>
      <c r="J56" s="167">
        <v>72</v>
      </c>
      <c r="K56" s="218"/>
    </row>
    <row r="57" spans="1:11" s="216" customFormat="1" ht="72" customHeight="1">
      <c r="A57" s="208" t="s">
        <v>122</v>
      </c>
      <c r="B57" s="209"/>
      <c r="C57" s="209"/>
      <c r="D57" s="416" t="s">
        <v>105</v>
      </c>
      <c r="E57" s="417"/>
      <c r="F57" s="417"/>
      <c r="G57" s="417"/>
      <c r="H57" s="417"/>
      <c r="I57" s="418"/>
      <c r="J57" s="167">
        <v>138</v>
      </c>
      <c r="K57" s="218"/>
    </row>
    <row r="58" spans="1:11" s="216" customFormat="1" ht="72" customHeight="1" thickBot="1">
      <c r="A58" s="211" t="s">
        <v>123</v>
      </c>
      <c r="B58" s="223"/>
      <c r="C58" s="225"/>
      <c r="D58" s="419" t="s">
        <v>110</v>
      </c>
      <c r="E58" s="420"/>
      <c r="F58" s="420"/>
      <c r="G58" s="420"/>
      <c r="H58" s="420"/>
      <c r="I58" s="421"/>
      <c r="J58" s="168">
        <v>502</v>
      </c>
      <c r="K58" s="219"/>
    </row>
    <row r="59" spans="1:11" ht="13.5" thickBot="1"/>
    <row r="60" spans="1:11" ht="37.5" customHeight="1" thickBot="1">
      <c r="A60" s="433" t="s">
        <v>61</v>
      </c>
      <c r="B60" s="434"/>
      <c r="C60" s="434"/>
      <c r="D60" s="435"/>
      <c r="E60" s="436" t="s">
        <v>62</v>
      </c>
      <c r="F60" s="436"/>
      <c r="G60" s="436"/>
      <c r="H60" s="436"/>
      <c r="I60" s="436"/>
      <c r="J60" s="436"/>
      <c r="K60" s="437"/>
    </row>
  </sheetData>
  <mergeCells count="52">
    <mergeCell ref="A8:B8"/>
    <mergeCell ref="A12:K12"/>
    <mergeCell ref="A13:C13"/>
    <mergeCell ref="D22:I22"/>
    <mergeCell ref="D19:I19"/>
    <mergeCell ref="D18:I18"/>
    <mergeCell ref="D17:I17"/>
    <mergeCell ref="D15:I15"/>
    <mergeCell ref="D13:I13"/>
    <mergeCell ref="D20:I20"/>
    <mergeCell ref="D21:I21"/>
    <mergeCell ref="D58:I58"/>
    <mergeCell ref="D41:I41"/>
    <mergeCell ref="D42:I42"/>
    <mergeCell ref="D43:I43"/>
    <mergeCell ref="D45:I45"/>
    <mergeCell ref="D46:I46"/>
    <mergeCell ref="D48:I48"/>
    <mergeCell ref="D52:I52"/>
    <mergeCell ref="D54:I54"/>
    <mergeCell ref="D55:I55"/>
    <mergeCell ref="D56:I56"/>
    <mergeCell ref="D57:I57"/>
    <mergeCell ref="D49:I49"/>
    <mergeCell ref="D50:I50"/>
    <mergeCell ref="D51:I51"/>
    <mergeCell ref="A60:D60"/>
    <mergeCell ref="E60:K60"/>
    <mergeCell ref="A3:B3"/>
    <mergeCell ref="A5:B5"/>
    <mergeCell ref="A6:B6"/>
    <mergeCell ref="A9:B9"/>
    <mergeCell ref="D39:I39"/>
    <mergeCell ref="D24:I24"/>
    <mergeCell ref="D25:I25"/>
    <mergeCell ref="D26:I26"/>
    <mergeCell ref="D27:I27"/>
    <mergeCell ref="D29:I29"/>
    <mergeCell ref="D31:I31"/>
    <mergeCell ref="D33:I33"/>
    <mergeCell ref="D34:I34"/>
    <mergeCell ref="D35:I35"/>
    <mergeCell ref="A7:B7"/>
    <mergeCell ref="A4:B4"/>
    <mergeCell ref="A1:K1"/>
    <mergeCell ref="A2:B2"/>
    <mergeCell ref="F2:J2"/>
    <mergeCell ref="D32:I32"/>
    <mergeCell ref="D23:I23"/>
    <mergeCell ref="D36:I36"/>
    <mergeCell ref="D37:I37"/>
    <mergeCell ref="D40:I40"/>
  </mergeCells>
  <printOptions horizontalCentered="1"/>
  <pageMargins left="0.23622047244094491" right="0.23622047244094491" top="1.8125" bottom="0.78740157480314965" header="0.31496062992125984" footer="0.31496062992125984"/>
  <pageSetup paperSize="9" fitToHeight="5" orientation="portrait" r:id="rId1"/>
  <headerFooter>
    <oddHeader>&amp;C&amp;16&amp;G
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rowBreaks count="1" manualBreakCount="1">
    <brk id="46" max="1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69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2" bestFit="1" customWidth="1"/>
    <col min="10" max="10" width="8.85546875" customWidth="1"/>
    <col min="11" max="11" width="8.28515625" bestFit="1" customWidth="1"/>
    <col min="12" max="12" width="12.140625" customWidth="1"/>
  </cols>
  <sheetData>
    <row r="1" spans="1:12" ht="18.75" thickBot="1">
      <c r="A1" s="290" t="s">
        <v>60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</row>
    <row r="2" spans="1:12" ht="26.25" thickBot="1">
      <c r="A2" s="296" t="s">
        <v>14</v>
      </c>
      <c r="B2" s="295"/>
      <c r="C2" s="17" t="s">
        <v>15</v>
      </c>
      <c r="D2" s="17" t="s">
        <v>3</v>
      </c>
      <c r="E2" s="17" t="s">
        <v>3</v>
      </c>
      <c r="F2" s="293" t="s">
        <v>26</v>
      </c>
      <c r="G2" s="294"/>
      <c r="H2" s="294"/>
      <c r="I2" s="294"/>
      <c r="J2" s="295"/>
      <c r="K2" s="16" t="s">
        <v>27</v>
      </c>
      <c r="L2" s="18" t="s">
        <v>28</v>
      </c>
    </row>
    <row r="3" spans="1:12">
      <c r="A3" s="305" t="s">
        <v>59</v>
      </c>
      <c r="B3" s="306"/>
      <c r="C3" s="19" t="s">
        <v>22</v>
      </c>
      <c r="D3" s="19" t="s">
        <v>35</v>
      </c>
      <c r="E3" s="64" t="str">
        <f>IF(D3="зеркало","Grit 600",IF(D3="шлифованная","Grit 320","матовая"))</f>
        <v>Grit 600</v>
      </c>
      <c r="F3" s="65">
        <v>8</v>
      </c>
      <c r="G3" s="66" t="s">
        <v>58</v>
      </c>
      <c r="H3" s="67">
        <v>1</v>
      </c>
      <c r="I3" s="66"/>
      <c r="J3" s="68"/>
      <c r="K3" s="69">
        <f>((F3-H3)*H3*3.1416*7.93)/1000</f>
        <v>0.17439021599999999</v>
      </c>
      <c r="L3" s="123">
        <v>42</v>
      </c>
    </row>
    <row r="4" spans="1:12">
      <c r="A4" s="307" t="s">
        <v>59</v>
      </c>
      <c r="B4" s="308"/>
      <c r="C4" s="118" t="s">
        <v>22</v>
      </c>
      <c r="D4" s="118" t="s">
        <v>35</v>
      </c>
      <c r="E4" s="119" t="str">
        <f t="shared" ref="E4" si="0">IF(D4="зеркало","Grit 600",IF(D4="шлифованная","Grit 320","матовая"))</f>
        <v>Grit 600</v>
      </c>
      <c r="F4" s="114">
        <v>10</v>
      </c>
      <c r="G4" s="115" t="s">
        <v>58</v>
      </c>
      <c r="H4" s="116">
        <v>1</v>
      </c>
      <c r="I4" s="115"/>
      <c r="J4" s="117"/>
      <c r="K4" s="120">
        <f t="shared" ref="K4" si="1">((F4-H4)*H4*3.1416*7.93)/1000</f>
        <v>0.224215992</v>
      </c>
      <c r="L4" s="121">
        <v>39</v>
      </c>
    </row>
    <row r="5" spans="1:12">
      <c r="A5" s="297" t="s">
        <v>59</v>
      </c>
      <c r="B5" s="298"/>
      <c r="C5" s="4" t="s">
        <v>22</v>
      </c>
      <c r="D5" s="4" t="s">
        <v>35</v>
      </c>
      <c r="E5" s="6" t="str">
        <f t="shared" ref="E5:E67" si="2">IF(D5="зеркало","Grit 600",IF(D5="шлифованная","Grit 320","матовая"))</f>
        <v>Grit 600</v>
      </c>
      <c r="F5" s="12">
        <v>12</v>
      </c>
      <c r="G5" s="48" t="s">
        <v>58</v>
      </c>
      <c r="H5" s="49">
        <v>1</v>
      </c>
      <c r="I5" s="48"/>
      <c r="J5" s="50"/>
      <c r="K5" s="51">
        <f t="shared" ref="K5:K67" si="3">((F5-H5)*H5*3.1416*7.93)/1000</f>
        <v>0.27404176799999996</v>
      </c>
      <c r="L5" s="121">
        <v>47</v>
      </c>
    </row>
    <row r="6" spans="1:12">
      <c r="A6" s="297" t="s">
        <v>59</v>
      </c>
      <c r="B6" s="298"/>
      <c r="C6" s="4" t="s">
        <v>22</v>
      </c>
      <c r="D6" s="4" t="s">
        <v>29</v>
      </c>
      <c r="E6" s="6" t="str">
        <f t="shared" ref="E6:E7" si="4">IF(D6="зеркало","Grit 600",IF(D6="шлифованная","Grit 320","матовая"))</f>
        <v>Grit 320</v>
      </c>
      <c r="F6" s="12">
        <v>12</v>
      </c>
      <c r="G6" s="48" t="s">
        <v>58</v>
      </c>
      <c r="H6" s="49">
        <v>1</v>
      </c>
      <c r="I6" s="48"/>
      <c r="J6" s="50"/>
      <c r="K6" s="51">
        <f t="shared" ref="K6:K7" si="5">((F6-H6)*H6*3.1416*7.93)/1000</f>
        <v>0.27404176799999996</v>
      </c>
      <c r="L6" s="121">
        <v>59</v>
      </c>
    </row>
    <row r="7" spans="1:12">
      <c r="A7" s="297" t="s">
        <v>59</v>
      </c>
      <c r="B7" s="298"/>
      <c r="C7" s="4" t="s">
        <v>22</v>
      </c>
      <c r="D7" s="4" t="s">
        <v>35</v>
      </c>
      <c r="E7" s="6" t="str">
        <f t="shared" si="4"/>
        <v>Grit 600</v>
      </c>
      <c r="F7" s="12">
        <v>16</v>
      </c>
      <c r="G7" s="48" t="s">
        <v>58</v>
      </c>
      <c r="H7" s="49">
        <v>1</v>
      </c>
      <c r="I7" s="48"/>
      <c r="J7" s="50" t="s">
        <v>133</v>
      </c>
      <c r="K7" s="51">
        <f t="shared" si="5"/>
        <v>0.37369332000000005</v>
      </c>
      <c r="L7" s="121">
        <v>62</v>
      </c>
    </row>
    <row r="8" spans="1:12">
      <c r="A8" s="297" t="s">
        <v>59</v>
      </c>
      <c r="B8" s="298"/>
      <c r="C8" s="4" t="s">
        <v>22</v>
      </c>
      <c r="D8" s="4" t="s">
        <v>35</v>
      </c>
      <c r="E8" s="6" t="str">
        <f t="shared" si="2"/>
        <v>Grit 600</v>
      </c>
      <c r="F8" s="12">
        <v>16</v>
      </c>
      <c r="G8" s="48" t="s">
        <v>58</v>
      </c>
      <c r="H8" s="49">
        <v>1</v>
      </c>
      <c r="I8" s="48"/>
      <c r="J8" s="50"/>
      <c r="K8" s="51">
        <f t="shared" si="3"/>
        <v>0.37369332000000005</v>
      </c>
      <c r="L8" s="96">
        <v>62</v>
      </c>
    </row>
    <row r="9" spans="1:12">
      <c r="A9" s="297" t="s">
        <v>59</v>
      </c>
      <c r="B9" s="298"/>
      <c r="C9" s="4" t="s">
        <v>22</v>
      </c>
      <c r="D9" s="4" t="s">
        <v>29</v>
      </c>
      <c r="E9" s="6" t="str">
        <f t="shared" ref="E9:E11" si="6">IF(D9="зеркало","Grit 600",IF(D9="шлифованная","Grit 320","матовая"))</f>
        <v>Grit 320</v>
      </c>
      <c r="F9" s="12">
        <v>16</v>
      </c>
      <c r="G9" s="48" t="s">
        <v>58</v>
      </c>
      <c r="H9" s="49">
        <v>1</v>
      </c>
      <c r="I9" s="48"/>
      <c r="J9" s="50"/>
      <c r="K9" s="51">
        <f t="shared" ref="K9:K11" si="7">((F9-H9)*H9*3.1416*7.93)/1000</f>
        <v>0.37369332000000005</v>
      </c>
      <c r="L9" s="96">
        <v>62</v>
      </c>
    </row>
    <row r="10" spans="1:12">
      <c r="A10" s="297" t="s">
        <v>59</v>
      </c>
      <c r="B10" s="298"/>
      <c r="C10" s="4" t="s">
        <v>22</v>
      </c>
      <c r="D10" s="4" t="s">
        <v>35</v>
      </c>
      <c r="E10" s="6" t="str">
        <f t="shared" si="6"/>
        <v>Grit 600</v>
      </c>
      <c r="F10" s="12">
        <v>16</v>
      </c>
      <c r="G10" s="48" t="s">
        <v>58</v>
      </c>
      <c r="H10" s="49">
        <v>1.2</v>
      </c>
      <c r="I10" s="48"/>
      <c r="J10" s="50" t="s">
        <v>133</v>
      </c>
      <c r="K10" s="51">
        <f t="shared" si="7"/>
        <v>0.44245289088000006</v>
      </c>
      <c r="L10" s="121">
        <v>70</v>
      </c>
    </row>
    <row r="11" spans="1:12">
      <c r="A11" s="297" t="s">
        <v>59</v>
      </c>
      <c r="B11" s="298"/>
      <c r="C11" s="4" t="s">
        <v>22</v>
      </c>
      <c r="D11" s="4" t="s">
        <v>35</v>
      </c>
      <c r="E11" s="6" t="str">
        <f t="shared" si="6"/>
        <v>Grit 600</v>
      </c>
      <c r="F11" s="12">
        <v>16</v>
      </c>
      <c r="G11" s="48" t="s">
        <v>58</v>
      </c>
      <c r="H11" s="49">
        <v>1.2</v>
      </c>
      <c r="I11" s="48"/>
      <c r="J11" s="50"/>
      <c r="K11" s="51">
        <f t="shared" si="7"/>
        <v>0.44245289088000006</v>
      </c>
      <c r="L11" s="96">
        <v>70</v>
      </c>
    </row>
    <row r="12" spans="1:12">
      <c r="A12" s="303" t="s">
        <v>59</v>
      </c>
      <c r="B12" s="304"/>
      <c r="C12" s="8" t="s">
        <v>22</v>
      </c>
      <c r="D12" s="8" t="s">
        <v>29</v>
      </c>
      <c r="E12" s="111" t="str">
        <f t="shared" ref="E12" si="8">IF(D12="зеркало","Grit 600",IF(D12="шлифованная","Grit 320","матовая"))</f>
        <v>Grit 320</v>
      </c>
      <c r="F12" s="12">
        <v>16</v>
      </c>
      <c r="G12" s="48" t="s">
        <v>58</v>
      </c>
      <c r="H12" s="49">
        <v>1.5</v>
      </c>
      <c r="I12" s="48"/>
      <c r="J12" s="50"/>
      <c r="K12" s="112">
        <f t="shared" ref="K12" si="9">((F12-H12)*H12*3.1416*7.93)/1000</f>
        <v>0.54185531399999998</v>
      </c>
      <c r="L12" s="113">
        <v>78</v>
      </c>
    </row>
    <row r="13" spans="1:12">
      <c r="A13" s="301" t="s">
        <v>59</v>
      </c>
      <c r="B13" s="302"/>
      <c r="C13" s="70" t="s">
        <v>22</v>
      </c>
      <c r="D13" s="70" t="s">
        <v>35</v>
      </c>
      <c r="E13" s="71" t="str">
        <f>IF(D13="зеркало","Grit 600",IF(D13="шлифованная","Grit 320","матовая"))</f>
        <v>Grit 600</v>
      </c>
      <c r="F13" s="71">
        <v>16</v>
      </c>
      <c r="G13" s="72" t="s">
        <v>58</v>
      </c>
      <c r="H13" s="73">
        <v>1.5</v>
      </c>
      <c r="I13" s="72"/>
      <c r="J13" s="74"/>
      <c r="K13" s="75">
        <f>((F13-H13)*H13*3.1416*7.93)/1000</f>
        <v>0.54185531399999998</v>
      </c>
      <c r="L13" s="97">
        <v>78</v>
      </c>
    </row>
    <row r="14" spans="1:12">
      <c r="A14" s="297" t="s">
        <v>59</v>
      </c>
      <c r="B14" s="298"/>
      <c r="C14" s="4" t="s">
        <v>22</v>
      </c>
      <c r="D14" s="4" t="s">
        <v>6</v>
      </c>
      <c r="E14" s="6" t="str">
        <f>IF(D14="зеркало","Grit 600",IF(D14="шлифованная","Grit 320","матовая"))</f>
        <v>матовая</v>
      </c>
      <c r="F14" s="12">
        <v>18</v>
      </c>
      <c r="G14" s="48" t="s">
        <v>58</v>
      </c>
      <c r="H14" s="49">
        <v>1.5</v>
      </c>
      <c r="I14" s="48"/>
      <c r="J14" s="50"/>
      <c r="K14" s="51">
        <f>((F14-H14)*H14*3.1416*7.93)/1000</f>
        <v>0.61659397800000004</v>
      </c>
      <c r="L14" s="96">
        <v>87</v>
      </c>
    </row>
    <row r="15" spans="1:12">
      <c r="A15" s="301" t="s">
        <v>59</v>
      </c>
      <c r="B15" s="302"/>
      <c r="C15" s="70" t="s">
        <v>22</v>
      </c>
      <c r="D15" s="70" t="s">
        <v>35</v>
      </c>
      <c r="E15" s="71" t="str">
        <f t="shared" si="2"/>
        <v>Grit 600</v>
      </c>
      <c r="F15" s="71">
        <v>18</v>
      </c>
      <c r="G15" s="72" t="s">
        <v>58</v>
      </c>
      <c r="H15" s="73">
        <v>1.5</v>
      </c>
      <c r="I15" s="72"/>
      <c r="J15" s="74"/>
      <c r="K15" s="75">
        <f t="shared" si="3"/>
        <v>0.61659397800000004</v>
      </c>
      <c r="L15" s="97">
        <v>89</v>
      </c>
    </row>
    <row r="16" spans="1:12">
      <c r="A16" s="297" t="s">
        <v>59</v>
      </c>
      <c r="B16" s="298"/>
      <c r="C16" s="4" t="s">
        <v>22</v>
      </c>
      <c r="D16" s="4" t="s">
        <v>35</v>
      </c>
      <c r="E16" s="6" t="str">
        <f t="shared" ref="E16" si="10">IF(D16="зеркало","Grit 600",IF(D16="шлифованная","Grit 320","матовая"))</f>
        <v>Grit 600</v>
      </c>
      <c r="F16" s="12">
        <v>20</v>
      </c>
      <c r="G16" s="48" t="s">
        <v>58</v>
      </c>
      <c r="H16" s="49">
        <v>1</v>
      </c>
      <c r="I16" s="48"/>
      <c r="J16" s="50"/>
      <c r="K16" s="51">
        <f t="shared" ref="K16" si="11">((F16-H16)*H16*3.1416*7.93)/1000</f>
        <v>0.47334487199999997</v>
      </c>
      <c r="L16" s="96">
        <v>81</v>
      </c>
    </row>
    <row r="17" spans="1:12">
      <c r="A17" s="297" t="s">
        <v>59</v>
      </c>
      <c r="B17" s="298"/>
      <c r="C17" s="4" t="s">
        <v>22</v>
      </c>
      <c r="D17" s="4" t="s">
        <v>35</v>
      </c>
      <c r="E17" s="6" t="str">
        <f t="shared" si="2"/>
        <v>Grit 600</v>
      </c>
      <c r="F17" s="12">
        <v>20</v>
      </c>
      <c r="G17" s="48" t="s">
        <v>58</v>
      </c>
      <c r="H17" s="49">
        <v>1.5</v>
      </c>
      <c r="I17" s="48"/>
      <c r="J17" s="50"/>
      <c r="K17" s="51">
        <f t="shared" si="3"/>
        <v>0.691332642</v>
      </c>
      <c r="L17" s="121">
        <v>101</v>
      </c>
    </row>
    <row r="18" spans="1:12">
      <c r="A18" s="297" t="s">
        <v>59</v>
      </c>
      <c r="B18" s="298"/>
      <c r="C18" s="4" t="s">
        <v>22</v>
      </c>
      <c r="D18" s="4" t="s">
        <v>35</v>
      </c>
      <c r="E18" s="6" t="str">
        <f t="shared" si="2"/>
        <v>Grit 600</v>
      </c>
      <c r="F18" s="12">
        <v>20</v>
      </c>
      <c r="G18" s="48" t="s">
        <v>58</v>
      </c>
      <c r="H18" s="49">
        <v>2</v>
      </c>
      <c r="I18" s="48"/>
      <c r="J18" s="50"/>
      <c r="K18" s="51">
        <f t="shared" si="3"/>
        <v>0.89686396800000001</v>
      </c>
      <c r="L18" s="96">
        <v>127</v>
      </c>
    </row>
    <row r="19" spans="1:12">
      <c r="A19" s="297" t="s">
        <v>59</v>
      </c>
      <c r="B19" s="298"/>
      <c r="C19" s="4" t="s">
        <v>22</v>
      </c>
      <c r="D19" s="4" t="s">
        <v>35</v>
      </c>
      <c r="E19" s="6" t="str">
        <f t="shared" ref="E19" si="12">IF(D19="зеркало","Grit 600",IF(D19="шлифованная","Grit 320","матовая"))</f>
        <v>Grit 600</v>
      </c>
      <c r="F19" s="12">
        <v>22</v>
      </c>
      <c r="G19" s="48" t="s">
        <v>58</v>
      </c>
      <c r="H19" s="49">
        <v>1.5</v>
      </c>
      <c r="I19" s="48"/>
      <c r="J19" s="50"/>
      <c r="K19" s="51">
        <f t="shared" ref="K19" si="13">((F19-H19)*H19*3.1416*7.93)/1000</f>
        <v>0.76607130599999995</v>
      </c>
      <c r="L19" s="96">
        <v>111</v>
      </c>
    </row>
    <row r="20" spans="1:12">
      <c r="A20" s="297" t="s">
        <v>59</v>
      </c>
      <c r="B20" s="298"/>
      <c r="C20" s="4" t="s">
        <v>22</v>
      </c>
      <c r="D20" s="4" t="s">
        <v>35</v>
      </c>
      <c r="E20" s="6" t="str">
        <f t="shared" si="2"/>
        <v>Grit 600</v>
      </c>
      <c r="F20" s="12">
        <v>25</v>
      </c>
      <c r="G20" s="48" t="s">
        <v>58</v>
      </c>
      <c r="H20" s="49">
        <v>1</v>
      </c>
      <c r="I20" s="48"/>
      <c r="J20" s="50"/>
      <c r="K20" s="51">
        <f t="shared" si="3"/>
        <v>0.59790931199999986</v>
      </c>
      <c r="L20" s="96">
        <v>100</v>
      </c>
    </row>
    <row r="21" spans="1:12">
      <c r="A21" s="297" t="s">
        <v>59</v>
      </c>
      <c r="B21" s="298"/>
      <c r="C21" s="4" t="s">
        <v>22</v>
      </c>
      <c r="D21" s="4" t="s">
        <v>35</v>
      </c>
      <c r="E21" s="6" t="str">
        <f t="shared" ref="E21" si="14">IF(D21="зеркало","Grit 600",IF(D21="шлифованная","Grit 320","матовая"))</f>
        <v>Grit 600</v>
      </c>
      <c r="F21" s="12">
        <v>25</v>
      </c>
      <c r="G21" s="48" t="s">
        <v>58</v>
      </c>
      <c r="H21" s="49">
        <v>1.2</v>
      </c>
      <c r="I21" s="48"/>
      <c r="J21" s="50"/>
      <c r="K21" s="51">
        <f t="shared" ref="K21" si="15">((F21-H21)*H21*3.1416*7.93)/1000</f>
        <v>0.71151208127999988</v>
      </c>
      <c r="L21" s="96">
        <v>110</v>
      </c>
    </row>
    <row r="22" spans="1:12">
      <c r="A22" s="297" t="s">
        <v>59</v>
      </c>
      <c r="B22" s="298"/>
      <c r="C22" s="4" t="s">
        <v>22</v>
      </c>
      <c r="D22" s="4" t="s">
        <v>6</v>
      </c>
      <c r="E22" s="6" t="str">
        <f t="shared" ref="E22" si="16">IF(D22="зеркало","Grit 600",IF(D22="шлифованная","Grit 320","матовая"))</f>
        <v>матовая</v>
      </c>
      <c r="F22" s="12">
        <v>25</v>
      </c>
      <c r="G22" s="48" t="s">
        <v>58</v>
      </c>
      <c r="H22" s="49">
        <v>1.5</v>
      </c>
      <c r="I22" s="48"/>
      <c r="J22" s="50"/>
      <c r="K22" s="51">
        <f t="shared" ref="K22" si="17">((F22-H22)*H22*3.1416*7.93)/1000</f>
        <v>0.87817930200000005</v>
      </c>
      <c r="L22" s="96">
        <v>118</v>
      </c>
    </row>
    <row r="23" spans="1:12">
      <c r="A23" s="301" t="s">
        <v>59</v>
      </c>
      <c r="B23" s="302"/>
      <c r="C23" s="70" t="s">
        <v>22</v>
      </c>
      <c r="D23" s="70" t="s">
        <v>35</v>
      </c>
      <c r="E23" s="71" t="str">
        <f t="shared" si="2"/>
        <v>Grit 600</v>
      </c>
      <c r="F23" s="71">
        <v>25</v>
      </c>
      <c r="G23" s="72" t="s">
        <v>58</v>
      </c>
      <c r="H23" s="73">
        <v>1.5</v>
      </c>
      <c r="I23" s="72"/>
      <c r="J23" s="74"/>
      <c r="K23" s="75">
        <f t="shared" si="3"/>
        <v>0.87817930200000005</v>
      </c>
      <c r="L23" s="97">
        <v>125</v>
      </c>
    </row>
    <row r="24" spans="1:12">
      <c r="A24" s="297" t="s">
        <v>59</v>
      </c>
      <c r="B24" s="298"/>
      <c r="C24" s="4" t="s">
        <v>22</v>
      </c>
      <c r="D24" s="4" t="s">
        <v>35</v>
      </c>
      <c r="E24" s="6" t="str">
        <f t="shared" si="2"/>
        <v>Grit 600</v>
      </c>
      <c r="F24" s="12">
        <v>25</v>
      </c>
      <c r="G24" s="48" t="s">
        <v>58</v>
      </c>
      <c r="H24" s="49">
        <v>1.5</v>
      </c>
      <c r="I24" s="48" t="s">
        <v>58</v>
      </c>
      <c r="J24" s="50">
        <v>4000</v>
      </c>
      <c r="K24" s="51">
        <f t="shared" si="3"/>
        <v>0.87817930200000005</v>
      </c>
      <c r="L24" s="96">
        <v>113</v>
      </c>
    </row>
    <row r="25" spans="1:12">
      <c r="A25" s="297" t="s">
        <v>59</v>
      </c>
      <c r="B25" s="298"/>
      <c r="C25" s="4" t="s">
        <v>22</v>
      </c>
      <c r="D25" s="4" t="s">
        <v>6</v>
      </c>
      <c r="E25" s="6" t="str">
        <f>IF(D25="зеркало","Grit 600",IF(D25="шлифованная","Grit 320","матовая"))</f>
        <v>матовая</v>
      </c>
      <c r="F25" s="12">
        <v>25</v>
      </c>
      <c r="G25" s="48" t="s">
        <v>58</v>
      </c>
      <c r="H25" s="49">
        <v>2</v>
      </c>
      <c r="I25" s="48"/>
      <c r="J25" s="50"/>
      <c r="K25" s="51">
        <f>((F25-H25)*H25*3.1416*7.93)/1000</f>
        <v>1.1459928479999999</v>
      </c>
      <c r="L25" s="96">
        <v>159</v>
      </c>
    </row>
    <row r="26" spans="1:12">
      <c r="A26" s="297" t="s">
        <v>59</v>
      </c>
      <c r="B26" s="298"/>
      <c r="C26" s="4" t="s">
        <v>22</v>
      </c>
      <c r="D26" s="4" t="s">
        <v>29</v>
      </c>
      <c r="E26" s="6" t="str">
        <f t="shared" ref="E26" si="18">IF(D26="зеркало","Grit 600",IF(D26="шлифованная","Grit 320","матовая"))</f>
        <v>Grit 320</v>
      </c>
      <c r="F26" s="12">
        <v>25</v>
      </c>
      <c r="G26" s="48" t="s">
        <v>58</v>
      </c>
      <c r="H26" s="49">
        <v>2</v>
      </c>
      <c r="I26" s="48"/>
      <c r="J26" s="50"/>
      <c r="K26" s="51">
        <f t="shared" ref="K26" si="19">((F26-H26)*H26*3.1416*7.93)/1000</f>
        <v>1.1459928479999999</v>
      </c>
      <c r="L26" s="96">
        <v>162</v>
      </c>
    </row>
    <row r="27" spans="1:12">
      <c r="A27" s="297" t="s">
        <v>59</v>
      </c>
      <c r="B27" s="298"/>
      <c r="C27" s="4" t="s">
        <v>22</v>
      </c>
      <c r="D27" s="4" t="s">
        <v>35</v>
      </c>
      <c r="E27" s="6" t="str">
        <f>IF(D27="зеркало","Grit 600",IF(D27="шлифованная","Grit 320","матовая"))</f>
        <v>Grit 600</v>
      </c>
      <c r="F27" s="12">
        <v>25</v>
      </c>
      <c r="G27" s="48" t="s">
        <v>58</v>
      </c>
      <c r="H27" s="49">
        <v>2</v>
      </c>
      <c r="I27" s="48"/>
      <c r="J27" s="50"/>
      <c r="K27" s="51">
        <f>((F27-H27)*H27*3.1416*7.93)/1000</f>
        <v>1.1459928479999999</v>
      </c>
      <c r="L27" s="96">
        <v>162</v>
      </c>
    </row>
    <row r="28" spans="1:12">
      <c r="A28" s="297" t="s">
        <v>59</v>
      </c>
      <c r="B28" s="298"/>
      <c r="C28" s="4" t="s">
        <v>22</v>
      </c>
      <c r="D28" s="4" t="s">
        <v>35</v>
      </c>
      <c r="E28" s="6" t="str">
        <f t="shared" si="2"/>
        <v>Grit 600</v>
      </c>
      <c r="F28" s="12">
        <v>26.9</v>
      </c>
      <c r="G28" s="48" t="s">
        <v>58</v>
      </c>
      <c r="H28" s="49">
        <v>1.5</v>
      </c>
      <c r="I28" s="48"/>
      <c r="J28" s="50"/>
      <c r="K28" s="51">
        <f t="shared" si="3"/>
        <v>0.94918103279999977</v>
      </c>
      <c r="L28" s="121">
        <v>135</v>
      </c>
    </row>
    <row r="29" spans="1:12">
      <c r="A29" s="297" t="s">
        <v>59</v>
      </c>
      <c r="B29" s="298"/>
      <c r="C29" s="4" t="s">
        <v>22</v>
      </c>
      <c r="D29" s="4" t="s">
        <v>35</v>
      </c>
      <c r="E29" s="6" t="str">
        <f t="shared" si="2"/>
        <v>Grit 600</v>
      </c>
      <c r="F29" s="12">
        <v>28</v>
      </c>
      <c r="G29" s="48" t="s">
        <v>58</v>
      </c>
      <c r="H29" s="49">
        <v>1</v>
      </c>
      <c r="I29" s="48"/>
      <c r="J29" s="50"/>
      <c r="K29" s="51">
        <f t="shared" si="3"/>
        <v>0.67264797599999993</v>
      </c>
      <c r="L29" s="113">
        <v>154</v>
      </c>
    </row>
    <row r="30" spans="1:12">
      <c r="A30" s="297" t="s">
        <v>59</v>
      </c>
      <c r="B30" s="298"/>
      <c r="C30" s="4" t="s">
        <v>22</v>
      </c>
      <c r="D30" s="4" t="s">
        <v>35</v>
      </c>
      <c r="E30" s="6" t="str">
        <f t="shared" si="2"/>
        <v>Grit 600</v>
      </c>
      <c r="F30" s="12">
        <v>30</v>
      </c>
      <c r="G30" s="48" t="s">
        <v>58</v>
      </c>
      <c r="H30" s="49">
        <v>1</v>
      </c>
      <c r="I30" s="48"/>
      <c r="J30" s="50"/>
      <c r="K30" s="51">
        <f t="shared" si="3"/>
        <v>0.72247375199999986</v>
      </c>
      <c r="L30" s="96">
        <v>106</v>
      </c>
    </row>
    <row r="31" spans="1:12">
      <c r="A31" s="297" t="s">
        <v>59</v>
      </c>
      <c r="B31" s="298"/>
      <c r="C31" s="4" t="s">
        <v>22</v>
      </c>
      <c r="D31" s="4" t="s">
        <v>35</v>
      </c>
      <c r="E31" s="6" t="str">
        <f t="shared" si="2"/>
        <v>Grit 600</v>
      </c>
      <c r="F31" s="12">
        <v>30</v>
      </c>
      <c r="G31" s="48" t="s">
        <v>58</v>
      </c>
      <c r="H31" s="49">
        <v>2</v>
      </c>
      <c r="I31" s="48"/>
      <c r="J31" s="50"/>
      <c r="K31" s="51">
        <f t="shared" si="3"/>
        <v>1.3951217279999999</v>
      </c>
      <c r="L31" s="96">
        <v>192</v>
      </c>
    </row>
    <row r="32" spans="1:12">
      <c r="A32" s="297" t="s">
        <v>59</v>
      </c>
      <c r="B32" s="298"/>
      <c r="C32" s="4" t="s">
        <v>22</v>
      </c>
      <c r="D32" s="4" t="s">
        <v>6</v>
      </c>
      <c r="E32" s="6" t="str">
        <f>IF(D32="зеркало","Grit 600",IF(D32="шлифованная","Grit 320","матовая"))</f>
        <v>матовая</v>
      </c>
      <c r="F32" s="12">
        <v>32</v>
      </c>
      <c r="G32" s="48" t="s">
        <v>58</v>
      </c>
      <c r="H32" s="49">
        <v>1.5</v>
      </c>
      <c r="I32" s="48"/>
      <c r="J32" s="50"/>
      <c r="K32" s="51">
        <f>((F32-H32)*H32*3.1416*7.93)/1000</f>
        <v>1.1397646259999998</v>
      </c>
      <c r="L32" s="96">
        <v>158</v>
      </c>
    </row>
    <row r="33" spans="1:12">
      <c r="A33" s="297" t="s">
        <v>59</v>
      </c>
      <c r="B33" s="298"/>
      <c r="C33" s="4" t="s">
        <v>22</v>
      </c>
      <c r="D33" s="4" t="s">
        <v>29</v>
      </c>
      <c r="E33" s="6" t="str">
        <f>IF(D33="зеркало","Grit 600",IF(D33="шлифованная","Grit 320","матовая"))</f>
        <v>Grit 320</v>
      </c>
      <c r="F33" s="12">
        <v>32</v>
      </c>
      <c r="G33" s="48" t="s">
        <v>58</v>
      </c>
      <c r="H33" s="49">
        <v>1.5</v>
      </c>
      <c r="I33" s="48"/>
      <c r="J33" s="50"/>
      <c r="K33" s="51">
        <f>((F33-H33)*H33*3.1416*7.93)/1000</f>
        <v>1.1397646259999998</v>
      </c>
      <c r="L33" s="96">
        <v>162</v>
      </c>
    </row>
    <row r="34" spans="1:12">
      <c r="A34" s="297" t="s">
        <v>59</v>
      </c>
      <c r="B34" s="298"/>
      <c r="C34" s="4" t="s">
        <v>22</v>
      </c>
      <c r="D34" s="4" t="s">
        <v>35</v>
      </c>
      <c r="E34" s="6" t="str">
        <f>IF(D34="зеркало","Grit 600",IF(D34="шлифованная","Grit 320","матовая"))</f>
        <v>Grit 600</v>
      </c>
      <c r="F34" s="12">
        <v>32</v>
      </c>
      <c r="G34" s="48" t="s">
        <v>58</v>
      </c>
      <c r="H34" s="49">
        <v>1.5</v>
      </c>
      <c r="I34" s="48"/>
      <c r="J34" s="50"/>
      <c r="K34" s="51">
        <f>((F34-H34)*H34*3.1416*7.93)/1000</f>
        <v>1.1397646259999998</v>
      </c>
      <c r="L34" s="96">
        <v>162</v>
      </c>
    </row>
    <row r="35" spans="1:12">
      <c r="A35" s="297" t="s">
        <v>59</v>
      </c>
      <c r="B35" s="298"/>
      <c r="C35" s="4" t="s">
        <v>22</v>
      </c>
      <c r="D35" s="4" t="s">
        <v>6</v>
      </c>
      <c r="E35" s="6" t="str">
        <f>IF(D35="зеркало","Grit 600",IF(D35="шлифованная","Grit 320","матовая"))</f>
        <v>матовая</v>
      </c>
      <c r="F35" s="12">
        <v>32</v>
      </c>
      <c r="G35" s="48" t="s">
        <v>58</v>
      </c>
      <c r="H35" s="49">
        <v>2</v>
      </c>
      <c r="I35" s="48"/>
      <c r="J35" s="50"/>
      <c r="K35" s="51">
        <f>((F35-H35)*H35*3.1416*7.93)/1000</f>
        <v>1.4947732800000002</v>
      </c>
      <c r="L35" s="96">
        <v>207</v>
      </c>
    </row>
    <row r="36" spans="1:12">
      <c r="A36" s="297" t="s">
        <v>59</v>
      </c>
      <c r="B36" s="298"/>
      <c r="C36" s="4" t="s">
        <v>22</v>
      </c>
      <c r="D36" s="4" t="s">
        <v>29</v>
      </c>
      <c r="E36" s="6" t="str">
        <f>IF(D36="зеркало","Grit 600",IF(D36="шлифованная","Grit 320","матовая"))</f>
        <v>Grit 320</v>
      </c>
      <c r="F36" s="12">
        <v>32</v>
      </c>
      <c r="G36" s="48" t="s">
        <v>58</v>
      </c>
      <c r="H36" s="49">
        <v>2</v>
      </c>
      <c r="I36" s="48"/>
      <c r="J36" s="50"/>
      <c r="K36" s="51">
        <f>((F36-H36)*H36*3.1416*7.93)/1000</f>
        <v>1.4947732800000002</v>
      </c>
      <c r="L36" s="96">
        <v>212</v>
      </c>
    </row>
    <row r="37" spans="1:12">
      <c r="A37" s="301" t="s">
        <v>59</v>
      </c>
      <c r="B37" s="302"/>
      <c r="C37" s="70" t="s">
        <v>22</v>
      </c>
      <c r="D37" s="70" t="s">
        <v>35</v>
      </c>
      <c r="E37" s="71" t="str">
        <f t="shared" si="2"/>
        <v>Grit 600</v>
      </c>
      <c r="F37" s="71">
        <v>32</v>
      </c>
      <c r="G37" s="72" t="s">
        <v>58</v>
      </c>
      <c r="H37" s="73">
        <v>2</v>
      </c>
      <c r="I37" s="72"/>
      <c r="J37" s="74"/>
      <c r="K37" s="75">
        <f t="shared" si="3"/>
        <v>1.4947732800000002</v>
      </c>
      <c r="L37" s="97">
        <v>212</v>
      </c>
    </row>
    <row r="38" spans="1:12">
      <c r="A38" s="297" t="s">
        <v>59</v>
      </c>
      <c r="B38" s="298"/>
      <c r="C38" s="4" t="s">
        <v>22</v>
      </c>
      <c r="D38" s="4" t="s">
        <v>35</v>
      </c>
      <c r="E38" s="6" t="str">
        <f t="shared" si="2"/>
        <v>Grit 600</v>
      </c>
      <c r="F38" s="12">
        <v>32</v>
      </c>
      <c r="G38" s="48" t="s">
        <v>58</v>
      </c>
      <c r="H38" s="49">
        <v>2</v>
      </c>
      <c r="I38" s="48" t="s">
        <v>58</v>
      </c>
      <c r="J38" s="50">
        <v>3000</v>
      </c>
      <c r="K38" s="51">
        <f t="shared" si="3"/>
        <v>1.4947732800000002</v>
      </c>
      <c r="L38" s="96">
        <v>192</v>
      </c>
    </row>
    <row r="39" spans="1:12">
      <c r="A39" s="297" t="s">
        <v>59</v>
      </c>
      <c r="B39" s="298"/>
      <c r="C39" s="4" t="s">
        <v>22</v>
      </c>
      <c r="D39" s="4" t="s">
        <v>35</v>
      </c>
      <c r="E39" s="6" t="str">
        <f t="shared" si="2"/>
        <v>Grit 600</v>
      </c>
      <c r="F39" s="12">
        <v>32</v>
      </c>
      <c r="G39" s="48" t="s">
        <v>58</v>
      </c>
      <c r="H39" s="49">
        <v>2</v>
      </c>
      <c r="I39" s="48" t="s">
        <v>58</v>
      </c>
      <c r="J39" s="50">
        <v>4000</v>
      </c>
      <c r="K39" s="51">
        <f t="shared" si="3"/>
        <v>1.4947732800000002</v>
      </c>
      <c r="L39" s="96">
        <v>192</v>
      </c>
    </row>
    <row r="40" spans="1:12">
      <c r="A40" s="297" t="s">
        <v>59</v>
      </c>
      <c r="B40" s="298"/>
      <c r="C40" s="4" t="s">
        <v>22</v>
      </c>
      <c r="D40" s="4" t="s">
        <v>35</v>
      </c>
      <c r="E40" s="6" t="str">
        <f t="shared" si="2"/>
        <v>Grit 600</v>
      </c>
      <c r="F40" s="12">
        <v>32</v>
      </c>
      <c r="G40" s="48" t="s">
        <v>58</v>
      </c>
      <c r="H40" s="49">
        <v>2.5</v>
      </c>
      <c r="I40" s="48"/>
      <c r="J40" s="50"/>
      <c r="K40" s="51">
        <f t="shared" si="3"/>
        <v>1.8373254899999998</v>
      </c>
      <c r="L40" s="96">
        <v>260</v>
      </c>
    </row>
    <row r="41" spans="1:12">
      <c r="A41" s="297" t="s">
        <v>59</v>
      </c>
      <c r="B41" s="298"/>
      <c r="C41" s="4" t="s">
        <v>22</v>
      </c>
      <c r="D41" s="4" t="s">
        <v>29</v>
      </c>
      <c r="E41" s="6" t="str">
        <f t="shared" si="2"/>
        <v>Grit 320</v>
      </c>
      <c r="F41" s="12">
        <v>38</v>
      </c>
      <c r="G41" s="48" t="s">
        <v>58</v>
      </c>
      <c r="H41" s="49">
        <v>1.2</v>
      </c>
      <c r="I41" s="48"/>
      <c r="J41" s="50"/>
      <c r="K41" s="51">
        <f t="shared" si="3"/>
        <v>1.1001531340799997</v>
      </c>
      <c r="L41" s="96">
        <v>152</v>
      </c>
    </row>
    <row r="42" spans="1:12">
      <c r="A42" s="297" t="s">
        <v>59</v>
      </c>
      <c r="B42" s="298"/>
      <c r="C42" s="4" t="s">
        <v>22</v>
      </c>
      <c r="D42" s="4" t="s">
        <v>35</v>
      </c>
      <c r="E42" s="6" t="str">
        <f t="shared" si="2"/>
        <v>Grit 600</v>
      </c>
      <c r="F42" s="12">
        <v>38</v>
      </c>
      <c r="G42" s="48" t="s">
        <v>58</v>
      </c>
      <c r="H42" s="49">
        <v>1.2</v>
      </c>
      <c r="I42" s="48"/>
      <c r="J42" s="50" t="s">
        <v>133</v>
      </c>
      <c r="K42" s="51">
        <f t="shared" si="3"/>
        <v>1.1001531340799997</v>
      </c>
      <c r="L42" s="121">
        <v>159</v>
      </c>
    </row>
    <row r="43" spans="1:12">
      <c r="A43" s="297" t="s">
        <v>59</v>
      </c>
      <c r="B43" s="298"/>
      <c r="C43" s="4" t="s">
        <v>22</v>
      </c>
      <c r="D43" s="4" t="s">
        <v>35</v>
      </c>
      <c r="E43" s="6" t="str">
        <f t="shared" ref="E43" si="20">IF(D43="зеркало","Grit 600",IF(D43="шлифованная","Grit 320","матовая"))</f>
        <v>Grit 600</v>
      </c>
      <c r="F43" s="12">
        <v>38</v>
      </c>
      <c r="G43" s="48" t="s">
        <v>58</v>
      </c>
      <c r="H43" s="49">
        <v>1.2</v>
      </c>
      <c r="I43" s="48"/>
      <c r="J43" s="50"/>
      <c r="K43" s="51">
        <f t="shared" ref="K43" si="21">((F43-H43)*H43*3.1416*7.93)/1000</f>
        <v>1.1001531340799997</v>
      </c>
      <c r="L43" s="96">
        <v>152</v>
      </c>
    </row>
    <row r="44" spans="1:12">
      <c r="A44" s="297" t="s">
        <v>59</v>
      </c>
      <c r="B44" s="298"/>
      <c r="C44" s="4" t="s">
        <v>22</v>
      </c>
      <c r="D44" s="4" t="s">
        <v>29</v>
      </c>
      <c r="E44" s="6" t="str">
        <f t="shared" ref="E44" si="22">IF(D44="зеркало","Grit 600",IF(D44="шлифованная","Grit 320","матовая"))</f>
        <v>Grit 320</v>
      </c>
      <c r="F44" s="12">
        <v>38</v>
      </c>
      <c r="G44" s="48" t="s">
        <v>58</v>
      </c>
      <c r="H44" s="49">
        <v>1.5</v>
      </c>
      <c r="I44" s="48"/>
      <c r="J44" s="50"/>
      <c r="K44" s="51">
        <f t="shared" ref="K44" si="23">((F44-H44)*H44*3.1416*7.93)/1000</f>
        <v>1.363980618</v>
      </c>
      <c r="L44" s="96">
        <v>188</v>
      </c>
    </row>
    <row r="45" spans="1:12">
      <c r="A45" s="301" t="s">
        <v>59</v>
      </c>
      <c r="B45" s="302"/>
      <c r="C45" s="70" t="s">
        <v>22</v>
      </c>
      <c r="D45" s="70" t="s">
        <v>35</v>
      </c>
      <c r="E45" s="71" t="str">
        <f t="shared" si="2"/>
        <v>Grit 600</v>
      </c>
      <c r="F45" s="71">
        <v>38</v>
      </c>
      <c r="G45" s="72" t="s">
        <v>58</v>
      </c>
      <c r="H45" s="73">
        <v>1.5</v>
      </c>
      <c r="I45" s="72"/>
      <c r="J45" s="74"/>
      <c r="K45" s="75">
        <f t="shared" si="3"/>
        <v>1.363980618</v>
      </c>
      <c r="L45" s="97">
        <v>188</v>
      </c>
    </row>
    <row r="46" spans="1:12">
      <c r="A46" s="297" t="s">
        <v>59</v>
      </c>
      <c r="B46" s="298"/>
      <c r="C46" s="4" t="s">
        <v>22</v>
      </c>
      <c r="D46" s="4" t="s">
        <v>35</v>
      </c>
      <c r="E46" s="6" t="str">
        <f t="shared" si="2"/>
        <v>Grit 600</v>
      </c>
      <c r="F46" s="12">
        <v>38</v>
      </c>
      <c r="G46" s="48" t="s">
        <v>58</v>
      </c>
      <c r="H46" s="49">
        <v>1.5</v>
      </c>
      <c r="I46" s="48" t="s">
        <v>58</v>
      </c>
      <c r="J46" s="50">
        <v>3000</v>
      </c>
      <c r="K46" s="51">
        <f t="shared" si="3"/>
        <v>1.363980618</v>
      </c>
      <c r="L46" s="96">
        <v>171</v>
      </c>
    </row>
    <row r="47" spans="1:12">
      <c r="A47" s="297" t="s">
        <v>59</v>
      </c>
      <c r="B47" s="298"/>
      <c r="C47" s="4" t="s">
        <v>22</v>
      </c>
      <c r="D47" s="4" t="s">
        <v>35</v>
      </c>
      <c r="E47" s="6" t="str">
        <f t="shared" si="2"/>
        <v>Grit 600</v>
      </c>
      <c r="F47" s="12">
        <v>38</v>
      </c>
      <c r="G47" s="48" t="s">
        <v>58</v>
      </c>
      <c r="H47" s="49">
        <v>1.5</v>
      </c>
      <c r="I47" s="48" t="s">
        <v>58</v>
      </c>
      <c r="J47" s="50">
        <v>4000</v>
      </c>
      <c r="K47" s="51">
        <f t="shared" si="3"/>
        <v>1.363980618</v>
      </c>
      <c r="L47" s="96">
        <v>171</v>
      </c>
    </row>
    <row r="48" spans="1:12">
      <c r="A48" s="301" t="s">
        <v>59</v>
      </c>
      <c r="B48" s="302"/>
      <c r="C48" s="70" t="s">
        <v>22</v>
      </c>
      <c r="D48" s="70" t="s">
        <v>35</v>
      </c>
      <c r="E48" s="71" t="str">
        <f t="shared" ref="E48:E50" si="24">IF(D48="зеркало","Grit 600",IF(D48="шлифованная","Grit 320","матовая"))</f>
        <v>Grit 600</v>
      </c>
      <c r="F48" s="71">
        <v>38</v>
      </c>
      <c r="G48" s="72" t="s">
        <v>58</v>
      </c>
      <c r="H48" s="73">
        <v>2</v>
      </c>
      <c r="I48" s="72"/>
      <c r="J48" s="90"/>
      <c r="K48" s="75">
        <f t="shared" ref="K48:K50" si="25">((F48-H48)*H48*3.1416*7.93)/1000</f>
        <v>1.793727936</v>
      </c>
      <c r="L48" s="97">
        <v>247</v>
      </c>
    </row>
    <row r="49" spans="1:12">
      <c r="A49" s="297" t="s">
        <v>59</v>
      </c>
      <c r="B49" s="298"/>
      <c r="C49" s="4" t="s">
        <v>22</v>
      </c>
      <c r="D49" s="4" t="s">
        <v>35</v>
      </c>
      <c r="E49" s="6" t="str">
        <f t="shared" si="24"/>
        <v>Grit 600</v>
      </c>
      <c r="F49" s="12">
        <v>40</v>
      </c>
      <c r="G49" s="48" t="s">
        <v>58</v>
      </c>
      <c r="H49" s="49">
        <v>1.5</v>
      </c>
      <c r="I49" s="48"/>
      <c r="J49" s="50"/>
      <c r="K49" s="51">
        <f t="shared" si="25"/>
        <v>1.4387192820000001</v>
      </c>
      <c r="L49" s="96">
        <v>198</v>
      </c>
    </row>
    <row r="50" spans="1:12">
      <c r="A50" s="297" t="s">
        <v>59</v>
      </c>
      <c r="B50" s="298"/>
      <c r="C50" s="4" t="s">
        <v>22</v>
      </c>
      <c r="D50" s="4" t="s">
        <v>29</v>
      </c>
      <c r="E50" s="6" t="str">
        <f t="shared" si="24"/>
        <v>Grit 320</v>
      </c>
      <c r="F50" s="12">
        <v>42.4</v>
      </c>
      <c r="G50" s="48" t="s">
        <v>58</v>
      </c>
      <c r="H50" s="49">
        <v>1.5</v>
      </c>
      <c r="I50" s="48"/>
      <c r="J50" s="50"/>
      <c r="K50" s="51">
        <f t="shared" si="25"/>
        <v>1.5284056787999998</v>
      </c>
      <c r="L50" s="96">
        <v>210</v>
      </c>
    </row>
    <row r="51" spans="1:12">
      <c r="A51" s="297" t="s">
        <v>59</v>
      </c>
      <c r="B51" s="298"/>
      <c r="C51" s="4" t="s">
        <v>22</v>
      </c>
      <c r="D51" s="4" t="s">
        <v>35</v>
      </c>
      <c r="E51" s="6" t="str">
        <f t="shared" si="2"/>
        <v>Grit 600</v>
      </c>
      <c r="F51" s="12">
        <v>42.4</v>
      </c>
      <c r="G51" s="48" t="s">
        <v>58</v>
      </c>
      <c r="H51" s="49">
        <v>1.5</v>
      </c>
      <c r="I51" s="48"/>
      <c r="J51" s="50"/>
      <c r="K51" s="51">
        <f t="shared" si="3"/>
        <v>1.5284056787999998</v>
      </c>
      <c r="L51" s="96">
        <v>210</v>
      </c>
    </row>
    <row r="52" spans="1:12">
      <c r="A52" s="297" t="s">
        <v>59</v>
      </c>
      <c r="B52" s="298"/>
      <c r="C52" s="4" t="s">
        <v>22</v>
      </c>
      <c r="D52" s="4" t="s">
        <v>29</v>
      </c>
      <c r="E52" s="6" t="str">
        <f>IF(D52="зеркало","Grit 600",IF(D52="шлифованная","Grit 320","матовая"))</f>
        <v>Grit 320</v>
      </c>
      <c r="F52" s="12">
        <v>42.4</v>
      </c>
      <c r="G52" s="48" t="s">
        <v>58</v>
      </c>
      <c r="H52" s="49">
        <v>2</v>
      </c>
      <c r="I52" s="48"/>
      <c r="J52" s="50"/>
      <c r="K52" s="51">
        <f>((F52-H52)*H52*3.1416*7.93)/1000</f>
        <v>2.0129613503999999</v>
      </c>
      <c r="L52" s="96">
        <v>277</v>
      </c>
    </row>
    <row r="53" spans="1:12">
      <c r="A53" s="297" t="s">
        <v>59</v>
      </c>
      <c r="B53" s="298"/>
      <c r="C53" s="4" t="s">
        <v>22</v>
      </c>
      <c r="D53" s="4" t="s">
        <v>35</v>
      </c>
      <c r="E53" s="6" t="str">
        <f t="shared" si="2"/>
        <v>Grit 600</v>
      </c>
      <c r="F53" s="12">
        <v>42.4</v>
      </c>
      <c r="G53" s="48" t="s">
        <v>58</v>
      </c>
      <c r="H53" s="49">
        <v>2</v>
      </c>
      <c r="I53" s="48"/>
      <c r="J53" s="50"/>
      <c r="K53" s="51">
        <f t="shared" si="3"/>
        <v>2.0129613503999999</v>
      </c>
      <c r="L53" s="96">
        <v>277</v>
      </c>
    </row>
    <row r="54" spans="1:12">
      <c r="A54" s="297" t="s">
        <v>59</v>
      </c>
      <c r="B54" s="298"/>
      <c r="C54" s="4" t="s">
        <v>22</v>
      </c>
      <c r="D54" s="4" t="s">
        <v>29</v>
      </c>
      <c r="E54" s="6" t="str">
        <f t="shared" ref="E54:E56" si="26">IF(D54="зеркало","Grit 600",IF(D54="шлифованная","Grit 320","матовая"))</f>
        <v>Grit 320</v>
      </c>
      <c r="F54" s="12">
        <v>42.4</v>
      </c>
      <c r="G54" s="48" t="s">
        <v>58</v>
      </c>
      <c r="H54" s="49">
        <v>2.5</v>
      </c>
      <c r="I54" s="48"/>
      <c r="J54" s="50"/>
      <c r="K54" s="51">
        <f t="shared" ref="K54:K56" si="27">((F54-H54)*H54*3.1416*7.93)/1000</f>
        <v>2.4850605779999997</v>
      </c>
      <c r="L54" s="113">
        <v>488</v>
      </c>
    </row>
    <row r="55" spans="1:12">
      <c r="A55" s="297" t="s">
        <v>59</v>
      </c>
      <c r="B55" s="298"/>
      <c r="C55" s="4" t="s">
        <v>22</v>
      </c>
      <c r="D55" s="4" t="s">
        <v>29</v>
      </c>
      <c r="E55" s="6" t="str">
        <f t="shared" si="26"/>
        <v>Grit 320</v>
      </c>
      <c r="F55" s="12">
        <v>50.8</v>
      </c>
      <c r="G55" s="48" t="s">
        <v>58</v>
      </c>
      <c r="H55" s="49">
        <v>1.2</v>
      </c>
      <c r="I55" s="48"/>
      <c r="J55" s="50"/>
      <c r="K55" s="51">
        <f t="shared" si="27"/>
        <v>1.4828150937599998</v>
      </c>
      <c r="L55" s="96">
        <v>206</v>
      </c>
    </row>
    <row r="56" spans="1:12">
      <c r="A56" s="297" t="s">
        <v>59</v>
      </c>
      <c r="B56" s="298"/>
      <c r="C56" s="4" t="s">
        <v>22</v>
      </c>
      <c r="D56" s="4" t="s">
        <v>35</v>
      </c>
      <c r="E56" s="6" t="str">
        <f t="shared" si="26"/>
        <v>Grit 600</v>
      </c>
      <c r="F56" s="12">
        <v>50.8</v>
      </c>
      <c r="G56" s="48" t="s">
        <v>58</v>
      </c>
      <c r="H56" s="49">
        <v>1.2</v>
      </c>
      <c r="I56" s="48"/>
      <c r="J56" s="50" t="s">
        <v>133</v>
      </c>
      <c r="K56" s="51">
        <f t="shared" si="27"/>
        <v>1.4828150937599998</v>
      </c>
      <c r="L56" s="121">
        <v>216</v>
      </c>
    </row>
    <row r="57" spans="1:12">
      <c r="A57" s="297" t="s">
        <v>59</v>
      </c>
      <c r="B57" s="298"/>
      <c r="C57" s="4" t="s">
        <v>22</v>
      </c>
      <c r="D57" s="4" t="s">
        <v>35</v>
      </c>
      <c r="E57" s="6" t="str">
        <f t="shared" ref="E57" si="28">IF(D57="зеркало","Grit 600",IF(D57="шлифованная","Grit 320","матовая"))</f>
        <v>Grit 600</v>
      </c>
      <c r="F57" s="12">
        <v>50.8</v>
      </c>
      <c r="G57" s="48" t="s">
        <v>58</v>
      </c>
      <c r="H57" s="49">
        <v>1.2</v>
      </c>
      <c r="I57" s="48"/>
      <c r="J57" s="50"/>
      <c r="K57" s="51">
        <f t="shared" ref="K57" si="29">((F57-H57)*H57*3.1416*7.93)/1000</f>
        <v>1.4828150937599998</v>
      </c>
      <c r="L57" s="96">
        <v>206</v>
      </c>
    </row>
    <row r="58" spans="1:12">
      <c r="A58" s="297" t="s">
        <v>59</v>
      </c>
      <c r="B58" s="298"/>
      <c r="C58" s="4" t="s">
        <v>22</v>
      </c>
      <c r="D58" s="4" t="s">
        <v>29</v>
      </c>
      <c r="E58" s="6" t="str">
        <f t="shared" ref="E58" si="30">IF(D58="зеркало","Grit 600",IF(D58="шлифованная","Grit 320","матовая"))</f>
        <v>Grit 320</v>
      </c>
      <c r="F58" s="12">
        <v>50.8</v>
      </c>
      <c r="G58" s="48" t="s">
        <v>58</v>
      </c>
      <c r="H58" s="49">
        <v>1.5</v>
      </c>
      <c r="I58" s="48"/>
      <c r="J58" s="50"/>
      <c r="K58" s="51">
        <f t="shared" ref="K58" si="31">((F58-H58)*H58*3.1416*7.93)/1000</f>
        <v>1.8423080675999994</v>
      </c>
      <c r="L58" s="96">
        <v>254</v>
      </c>
    </row>
    <row r="59" spans="1:12">
      <c r="A59" s="301" t="s">
        <v>59</v>
      </c>
      <c r="B59" s="302"/>
      <c r="C59" s="70" t="s">
        <v>22</v>
      </c>
      <c r="D59" s="70" t="s">
        <v>35</v>
      </c>
      <c r="E59" s="71" t="str">
        <f t="shared" si="2"/>
        <v>Grit 600</v>
      </c>
      <c r="F59" s="71">
        <v>50.8</v>
      </c>
      <c r="G59" s="72" t="s">
        <v>58</v>
      </c>
      <c r="H59" s="73">
        <v>1.5</v>
      </c>
      <c r="I59" s="72"/>
      <c r="J59" s="74"/>
      <c r="K59" s="75">
        <f t="shared" si="3"/>
        <v>1.8423080675999994</v>
      </c>
      <c r="L59" s="97">
        <v>254</v>
      </c>
    </row>
    <row r="60" spans="1:12">
      <c r="A60" s="297" t="s">
        <v>59</v>
      </c>
      <c r="B60" s="298"/>
      <c r="C60" s="4" t="s">
        <v>22</v>
      </c>
      <c r="D60" s="4" t="s">
        <v>35</v>
      </c>
      <c r="E60" s="6" t="str">
        <f t="shared" si="2"/>
        <v>Grit 600</v>
      </c>
      <c r="F60" s="12">
        <v>50.8</v>
      </c>
      <c r="G60" s="48" t="s">
        <v>58</v>
      </c>
      <c r="H60" s="49">
        <v>1.5</v>
      </c>
      <c r="I60" s="48" t="s">
        <v>58</v>
      </c>
      <c r="J60" s="50">
        <v>3000</v>
      </c>
      <c r="K60" s="51">
        <f t="shared" si="3"/>
        <v>1.8423080675999994</v>
      </c>
      <c r="L60" s="96">
        <v>231</v>
      </c>
    </row>
    <row r="61" spans="1:12">
      <c r="A61" s="297" t="s">
        <v>59</v>
      </c>
      <c r="B61" s="298"/>
      <c r="C61" s="4" t="s">
        <v>22</v>
      </c>
      <c r="D61" s="4" t="s">
        <v>35</v>
      </c>
      <c r="E61" s="6" t="str">
        <f t="shared" ref="E61" si="32">IF(D61="зеркало","Grit 600",IF(D61="шлифованная","Grit 320","матовая"))</f>
        <v>Grit 600</v>
      </c>
      <c r="F61" s="12">
        <v>50.8</v>
      </c>
      <c r="G61" s="48" t="s">
        <v>58</v>
      </c>
      <c r="H61" s="49">
        <v>1.5</v>
      </c>
      <c r="I61" s="48" t="s">
        <v>58</v>
      </c>
      <c r="J61" s="50">
        <v>4000</v>
      </c>
      <c r="K61" s="51">
        <f t="shared" ref="K61" si="33">((F61-H61)*H61*3.1416*7.93)/1000</f>
        <v>1.8423080675999994</v>
      </c>
      <c r="L61" s="96">
        <v>231</v>
      </c>
    </row>
    <row r="62" spans="1:12">
      <c r="A62" s="297" t="s">
        <v>59</v>
      </c>
      <c r="B62" s="298"/>
      <c r="C62" s="4" t="s">
        <v>22</v>
      </c>
      <c r="D62" s="4" t="s">
        <v>35</v>
      </c>
      <c r="E62" s="6" t="str">
        <f t="shared" ref="E62" si="34">IF(D62="зеркало","Grit 600",IF(D62="шлифованная","Grit 320","матовая"))</f>
        <v>Grit 600</v>
      </c>
      <c r="F62" s="12">
        <v>50.8</v>
      </c>
      <c r="G62" s="48" t="s">
        <v>58</v>
      </c>
      <c r="H62" s="49">
        <v>2</v>
      </c>
      <c r="I62" s="48"/>
      <c r="J62" s="50"/>
      <c r="K62" s="51">
        <f t="shared" ref="K62" si="35">((F62-H62)*H62*3.1416*7.93)/1000</f>
        <v>2.4314978688000002</v>
      </c>
      <c r="L62" s="96">
        <v>334</v>
      </c>
    </row>
    <row r="63" spans="1:12">
      <c r="A63" s="297" t="s">
        <v>59</v>
      </c>
      <c r="B63" s="298"/>
      <c r="C63" s="4" t="s">
        <v>22</v>
      </c>
      <c r="D63" s="4" t="s">
        <v>35</v>
      </c>
      <c r="E63" s="6" t="str">
        <f t="shared" ref="E63:E64" si="36">IF(D63="зеркало","Grit 600",IF(D63="шлифованная","Grit 320","матовая"))</f>
        <v>Grit 600</v>
      </c>
      <c r="F63" s="12">
        <v>60.3</v>
      </c>
      <c r="G63" s="48" t="s">
        <v>58</v>
      </c>
      <c r="H63" s="49">
        <v>1.5</v>
      </c>
      <c r="I63" s="48"/>
      <c r="J63" s="50"/>
      <c r="K63" s="51">
        <f t="shared" ref="K63:K64" si="37">((F63-H63)*H63*3.1416*7.93)/1000</f>
        <v>2.1973167215999996</v>
      </c>
      <c r="L63" s="113">
        <v>317</v>
      </c>
    </row>
    <row r="64" spans="1:12">
      <c r="A64" s="297" t="s">
        <v>59</v>
      </c>
      <c r="B64" s="298"/>
      <c r="C64" s="4" t="s">
        <v>22</v>
      </c>
      <c r="D64" s="4" t="s">
        <v>35</v>
      </c>
      <c r="E64" s="6" t="str">
        <f t="shared" si="36"/>
        <v>Grit 600</v>
      </c>
      <c r="F64" s="12">
        <v>63.5</v>
      </c>
      <c r="G64" s="48" t="s">
        <v>58</v>
      </c>
      <c r="H64" s="49">
        <v>1.5</v>
      </c>
      <c r="I64" s="48"/>
      <c r="J64" s="50"/>
      <c r="K64" s="51">
        <f t="shared" si="37"/>
        <v>2.3168985839999996</v>
      </c>
      <c r="L64" s="113">
        <v>334</v>
      </c>
    </row>
    <row r="65" spans="1:12">
      <c r="A65" s="297" t="s">
        <v>59</v>
      </c>
      <c r="B65" s="298"/>
      <c r="C65" s="4" t="s">
        <v>22</v>
      </c>
      <c r="D65" s="4" t="s">
        <v>35</v>
      </c>
      <c r="E65" s="6" t="str">
        <f t="shared" si="2"/>
        <v>Grit 600</v>
      </c>
      <c r="F65" s="12">
        <v>76</v>
      </c>
      <c r="G65" s="48" t="s">
        <v>58</v>
      </c>
      <c r="H65" s="49">
        <v>1.5</v>
      </c>
      <c r="I65" s="48"/>
      <c r="J65" s="50"/>
      <c r="K65" s="51">
        <f t="shared" si="3"/>
        <v>2.7840152339999999</v>
      </c>
      <c r="L65" s="113">
        <v>402</v>
      </c>
    </row>
    <row r="66" spans="1:12">
      <c r="A66" s="277" t="s">
        <v>59</v>
      </c>
      <c r="B66" s="278"/>
      <c r="C66" s="3" t="s">
        <v>22</v>
      </c>
      <c r="D66" s="3" t="s">
        <v>35</v>
      </c>
      <c r="E66" s="7" t="str">
        <f t="shared" ref="E66" si="38">IF(D66="зеркало","Grit 600",IF(D66="шлифованная","Grit 320","матовая"))</f>
        <v>Grit 600</v>
      </c>
      <c r="F66" s="38">
        <v>76.099999999999994</v>
      </c>
      <c r="G66" s="39" t="s">
        <v>58</v>
      </c>
      <c r="H66" s="40">
        <v>2</v>
      </c>
      <c r="I66" s="39"/>
      <c r="J66" s="41"/>
      <c r="K66" s="37">
        <f t="shared" ref="K66" si="39">((F66-H66)*H66*3.1416*7.93)/1000</f>
        <v>3.6920900015999996</v>
      </c>
      <c r="L66" s="113">
        <v>725</v>
      </c>
    </row>
    <row r="67" spans="1:12" ht="13.5" thickBot="1">
      <c r="A67" s="285" t="s">
        <v>59</v>
      </c>
      <c r="B67" s="286"/>
      <c r="C67" s="32" t="s">
        <v>22</v>
      </c>
      <c r="D67" s="32" t="s">
        <v>35</v>
      </c>
      <c r="E67" s="58" t="str">
        <f t="shared" si="2"/>
        <v>Grit 600</v>
      </c>
      <c r="F67" s="59">
        <v>88.9</v>
      </c>
      <c r="G67" s="60" t="s">
        <v>58</v>
      </c>
      <c r="H67" s="61">
        <v>1.5</v>
      </c>
      <c r="I67" s="60"/>
      <c r="J67" s="62"/>
      <c r="K67" s="63">
        <f t="shared" si="3"/>
        <v>3.2660796168000008</v>
      </c>
      <c r="L67" s="124">
        <v>487</v>
      </c>
    </row>
    <row r="68" spans="1:12" ht="13.5" thickBot="1"/>
    <row r="69" spans="1:12" ht="37.5" customHeight="1" thickBot="1">
      <c r="A69" s="287" t="s">
        <v>61</v>
      </c>
      <c r="B69" s="288"/>
      <c r="C69" s="288"/>
      <c r="D69" s="289"/>
      <c r="E69" s="283" t="s">
        <v>62</v>
      </c>
      <c r="F69" s="283"/>
      <c r="G69" s="283"/>
      <c r="H69" s="283"/>
      <c r="I69" s="283"/>
      <c r="J69" s="283"/>
      <c r="K69" s="283"/>
      <c r="L69" s="284"/>
    </row>
  </sheetData>
  <mergeCells count="70">
    <mergeCell ref="A30:B30"/>
    <mergeCell ref="A55:B55"/>
    <mergeCell ref="A10:B10"/>
    <mergeCell ref="A42:B42"/>
    <mergeCell ref="A56:B56"/>
    <mergeCell ref="A31:B31"/>
    <mergeCell ref="A34:B34"/>
    <mergeCell ref="A18:B18"/>
    <mergeCell ref="A32:B32"/>
    <mergeCell ref="A20:B20"/>
    <mergeCell ref="A23:B23"/>
    <mergeCell ref="A24:B24"/>
    <mergeCell ref="A21:B21"/>
    <mergeCell ref="A26:B26"/>
    <mergeCell ref="A29:B29"/>
    <mergeCell ref="A25:B25"/>
    <mergeCell ref="A28:B28"/>
    <mergeCell ref="A4:B4"/>
    <mergeCell ref="A22:B22"/>
    <mergeCell ref="A33:B33"/>
    <mergeCell ref="E69:L69"/>
    <mergeCell ref="A53:B53"/>
    <mergeCell ref="A59:B59"/>
    <mergeCell ref="A60:B60"/>
    <mergeCell ref="A65:B65"/>
    <mergeCell ref="A67:B67"/>
    <mergeCell ref="A63:B63"/>
    <mergeCell ref="A62:B62"/>
    <mergeCell ref="A52:B52"/>
    <mergeCell ref="A69:D69"/>
    <mergeCell ref="A57:B57"/>
    <mergeCell ref="A58:B58"/>
    <mergeCell ref="A66:B66"/>
    <mergeCell ref="A44:B44"/>
    <mergeCell ref="A61:B61"/>
    <mergeCell ref="A64:B64"/>
    <mergeCell ref="A54:B54"/>
    <mergeCell ref="A1:L1"/>
    <mergeCell ref="A2:B2"/>
    <mergeCell ref="F2:J2"/>
    <mergeCell ref="A3:B3"/>
    <mergeCell ref="A9:B9"/>
    <mergeCell ref="A5:B5"/>
    <mergeCell ref="A6:B6"/>
    <mergeCell ref="A8:B8"/>
    <mergeCell ref="A7:B7"/>
    <mergeCell ref="A11:B11"/>
    <mergeCell ref="A16:B16"/>
    <mergeCell ref="A19:B19"/>
    <mergeCell ref="A27:B27"/>
    <mergeCell ref="A51:B51"/>
    <mergeCell ref="A37:B37"/>
    <mergeCell ref="A36:B36"/>
    <mergeCell ref="A41:B41"/>
    <mergeCell ref="A50:B50"/>
    <mergeCell ref="A35:B35"/>
    <mergeCell ref="A38:B38"/>
    <mergeCell ref="A39:B39"/>
    <mergeCell ref="A48:B48"/>
    <mergeCell ref="A47:B47"/>
    <mergeCell ref="A43:B43"/>
    <mergeCell ref="A49:B49"/>
    <mergeCell ref="A40:B40"/>
    <mergeCell ref="A45:B45"/>
    <mergeCell ref="A46:B46"/>
    <mergeCell ref="A13:B13"/>
    <mergeCell ref="A15:B15"/>
    <mergeCell ref="A14:B14"/>
    <mergeCell ref="A17:B17"/>
    <mergeCell ref="A12:B12"/>
  </mergeCells>
  <printOptions horizontalCentered="1"/>
  <pageMargins left="0.23622047244094491" right="0.23622047244094491" top="1.6929133858267718" bottom="0.78740157480314965" header="0.31496062992125984" footer="0.31496062992125984"/>
  <pageSetup paperSize="9" scale="78" fitToWidth="2" orientation="portrait" r:id="rId1"/>
  <headerFooter>
    <oddHeader>&amp;C&amp;16&amp;G
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L18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2" bestFit="1" customWidth="1"/>
    <col min="10" max="10" width="8.85546875" customWidth="1"/>
    <col min="11" max="11" width="8.28515625" bestFit="1" customWidth="1"/>
    <col min="12" max="12" width="12.140625" customWidth="1"/>
  </cols>
  <sheetData>
    <row r="1" spans="1:12" ht="18.75" thickBot="1">
      <c r="A1" s="290" t="s">
        <v>78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</row>
    <row r="2" spans="1:12" ht="26.25" thickBot="1">
      <c r="A2" s="296" t="s">
        <v>14</v>
      </c>
      <c r="B2" s="295"/>
      <c r="C2" s="17" t="s">
        <v>15</v>
      </c>
      <c r="D2" s="17" t="s">
        <v>3</v>
      </c>
      <c r="E2" s="17" t="s">
        <v>3</v>
      </c>
      <c r="F2" s="293" t="s">
        <v>26</v>
      </c>
      <c r="G2" s="294"/>
      <c r="H2" s="294"/>
      <c r="I2" s="294"/>
      <c r="J2" s="295"/>
      <c r="K2" s="126" t="s">
        <v>27</v>
      </c>
      <c r="L2" s="18" t="s">
        <v>28</v>
      </c>
    </row>
    <row r="3" spans="1:12">
      <c r="A3" s="311" t="s">
        <v>79</v>
      </c>
      <c r="B3" s="312"/>
      <c r="C3" s="132" t="s">
        <v>80</v>
      </c>
      <c r="D3" s="132" t="s">
        <v>35</v>
      </c>
      <c r="E3" s="133" t="str">
        <f>IF(D3="зеркало","Grit 600",IF(D3="шлифованная","Grit 320","матовая"))</f>
        <v>Grit 600</v>
      </c>
      <c r="F3" s="133">
        <v>16</v>
      </c>
      <c r="G3" s="134" t="s">
        <v>58</v>
      </c>
      <c r="H3" s="135">
        <v>1.5</v>
      </c>
      <c r="I3" s="134"/>
      <c r="J3" s="136"/>
      <c r="K3" s="137">
        <f>((F3-H3)*H3*3.1416*7.93)/1000</f>
        <v>0.54185531399999998</v>
      </c>
      <c r="L3" s="138">
        <v>196</v>
      </c>
    </row>
    <row r="4" spans="1:12">
      <c r="A4" s="313" t="s">
        <v>79</v>
      </c>
      <c r="B4" s="314"/>
      <c r="C4" s="139" t="s">
        <v>80</v>
      </c>
      <c r="D4" s="139" t="s">
        <v>35</v>
      </c>
      <c r="E4" s="140" t="str">
        <f t="shared" ref="E4:E7" si="0">IF(D4="зеркало","Grit 600",IF(D4="шлифованная","Grit 320","матовая"))</f>
        <v>Grit 600</v>
      </c>
      <c r="F4" s="140">
        <v>38</v>
      </c>
      <c r="G4" s="141" t="s">
        <v>58</v>
      </c>
      <c r="H4" s="142">
        <v>1.5</v>
      </c>
      <c r="I4" s="141"/>
      <c r="J4" s="143"/>
      <c r="K4" s="144">
        <f t="shared" ref="K4:K7" si="1">((F4-H4)*H4*3.1416*7.93)/1000</f>
        <v>1.363980618</v>
      </c>
      <c r="L4" s="145">
        <v>492</v>
      </c>
    </row>
    <row r="5" spans="1:12">
      <c r="A5" s="297" t="s">
        <v>79</v>
      </c>
      <c r="B5" s="298"/>
      <c r="C5" s="4" t="s">
        <v>80</v>
      </c>
      <c r="D5" s="4" t="s">
        <v>6</v>
      </c>
      <c r="E5" s="6" t="str">
        <f t="shared" si="0"/>
        <v>матовая</v>
      </c>
      <c r="F5" s="12">
        <v>48.3</v>
      </c>
      <c r="G5" s="48" t="s">
        <v>58</v>
      </c>
      <c r="H5" s="130">
        <v>2</v>
      </c>
      <c r="I5" s="48"/>
      <c r="J5" s="50"/>
      <c r="K5" s="51">
        <f t="shared" si="1"/>
        <v>2.3069334287999994</v>
      </c>
      <c r="L5" s="113">
        <v>910</v>
      </c>
    </row>
    <row r="6" spans="1:12">
      <c r="A6" s="297" t="s">
        <v>79</v>
      </c>
      <c r="B6" s="298"/>
      <c r="C6" s="4" t="s">
        <v>80</v>
      </c>
      <c r="D6" s="4" t="s">
        <v>6</v>
      </c>
      <c r="E6" s="6" t="str">
        <f t="shared" si="0"/>
        <v>матовая</v>
      </c>
      <c r="F6" s="12">
        <v>48.3</v>
      </c>
      <c r="G6" s="48" t="s">
        <v>58</v>
      </c>
      <c r="H6" s="130">
        <v>2</v>
      </c>
      <c r="I6" s="48" t="s">
        <v>58</v>
      </c>
      <c r="J6" s="50">
        <v>5000</v>
      </c>
      <c r="K6" s="51">
        <f t="shared" si="1"/>
        <v>2.3069334287999994</v>
      </c>
      <c r="L6" s="113">
        <v>827</v>
      </c>
    </row>
    <row r="7" spans="1:12" ht="13.5" thickBot="1">
      <c r="A7" s="309" t="s">
        <v>79</v>
      </c>
      <c r="B7" s="310"/>
      <c r="C7" s="246" t="s">
        <v>80</v>
      </c>
      <c r="D7" s="246" t="s">
        <v>35</v>
      </c>
      <c r="E7" s="247" t="str">
        <f t="shared" si="0"/>
        <v>Grit 600</v>
      </c>
      <c r="F7" s="247">
        <v>50.8</v>
      </c>
      <c r="G7" s="248" t="s">
        <v>58</v>
      </c>
      <c r="H7" s="249">
        <v>1.5</v>
      </c>
      <c r="I7" s="248"/>
      <c r="J7" s="250"/>
      <c r="K7" s="251">
        <f t="shared" si="1"/>
        <v>1.8423080675999994</v>
      </c>
      <c r="L7" s="252">
        <v>664</v>
      </c>
    </row>
    <row r="8" spans="1:12" ht="13.5" thickBot="1"/>
    <row r="9" spans="1:12" ht="18.75" customHeight="1" thickBot="1">
      <c r="A9" s="290" t="s">
        <v>82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2"/>
    </row>
    <row r="10" spans="1:12" ht="26.25" thickBot="1">
      <c r="A10" s="296" t="s">
        <v>14</v>
      </c>
      <c r="B10" s="295"/>
      <c r="C10" s="17" t="s">
        <v>15</v>
      </c>
      <c r="D10" s="17" t="s">
        <v>3</v>
      </c>
      <c r="E10" s="17" t="s">
        <v>3</v>
      </c>
      <c r="F10" s="293" t="s">
        <v>26</v>
      </c>
      <c r="G10" s="294"/>
      <c r="H10" s="294"/>
      <c r="I10" s="294"/>
      <c r="J10" s="295"/>
      <c r="K10" s="126" t="s">
        <v>27</v>
      </c>
      <c r="L10" s="18" t="s">
        <v>28</v>
      </c>
    </row>
    <row r="11" spans="1:12">
      <c r="A11" s="311" t="s">
        <v>83</v>
      </c>
      <c r="B11" s="312"/>
      <c r="C11" s="132" t="s">
        <v>81</v>
      </c>
      <c r="D11" s="132" t="s">
        <v>6</v>
      </c>
      <c r="E11" s="133" t="str">
        <f>IF(D11="зеркало","Grit 600",IF(D11="шлифованная","Grit 320","матовая"))</f>
        <v>матовая</v>
      </c>
      <c r="F11" s="133">
        <v>12</v>
      </c>
      <c r="G11" s="134" t="s">
        <v>58</v>
      </c>
      <c r="H11" s="135">
        <v>1.5</v>
      </c>
      <c r="I11" s="134"/>
      <c r="J11" s="136"/>
      <c r="K11" s="137">
        <f>((F11-H11)*H11*3.1416*7.93)/1000</f>
        <v>0.39237798599999996</v>
      </c>
      <c r="L11" s="138">
        <v>280</v>
      </c>
    </row>
    <row r="12" spans="1:12">
      <c r="A12" s="313" t="s">
        <v>83</v>
      </c>
      <c r="B12" s="314"/>
      <c r="C12" s="139" t="s">
        <v>81</v>
      </c>
      <c r="D12" s="70" t="s">
        <v>6</v>
      </c>
      <c r="E12" s="140" t="str">
        <f t="shared" ref="E12:E16" si="2">IF(D12="зеркало","Grit 600",IF(D12="шлифованная","Grit 320","матовая"))</f>
        <v>матовая</v>
      </c>
      <c r="F12" s="140">
        <v>25</v>
      </c>
      <c r="G12" s="141" t="s">
        <v>58</v>
      </c>
      <c r="H12" s="142">
        <v>2</v>
      </c>
      <c r="I12" s="141"/>
      <c r="J12" s="143"/>
      <c r="K12" s="144">
        <f t="shared" ref="K12:K16" si="3">((F12-H12)*H12*3.1416*7.93)/1000</f>
        <v>1.1459928479999999</v>
      </c>
      <c r="L12" s="145">
        <v>723</v>
      </c>
    </row>
    <row r="13" spans="1:12">
      <c r="A13" s="297" t="s">
        <v>83</v>
      </c>
      <c r="B13" s="298"/>
      <c r="C13" s="4" t="s">
        <v>81</v>
      </c>
      <c r="D13" s="4" t="s">
        <v>6</v>
      </c>
      <c r="E13" s="6" t="str">
        <f t="shared" si="2"/>
        <v>матовая</v>
      </c>
      <c r="F13" s="12">
        <v>50.8</v>
      </c>
      <c r="G13" s="48" t="s">
        <v>58</v>
      </c>
      <c r="H13" s="130">
        <v>2</v>
      </c>
      <c r="I13" s="48"/>
      <c r="J13" s="50"/>
      <c r="K13" s="51">
        <f t="shared" si="3"/>
        <v>2.4314978688000002</v>
      </c>
      <c r="L13" s="96">
        <v>1387</v>
      </c>
    </row>
    <row r="14" spans="1:12">
      <c r="A14" s="297" t="s">
        <v>83</v>
      </c>
      <c r="B14" s="298"/>
      <c r="C14" s="4" t="s">
        <v>81</v>
      </c>
      <c r="D14" s="4" t="s">
        <v>6</v>
      </c>
      <c r="E14" s="6" t="str">
        <f t="shared" si="2"/>
        <v>матовая</v>
      </c>
      <c r="F14" s="12">
        <v>114.3</v>
      </c>
      <c r="G14" s="48" t="s">
        <v>58</v>
      </c>
      <c r="H14" s="130">
        <v>2</v>
      </c>
      <c r="I14" s="48"/>
      <c r="J14" s="50"/>
      <c r="K14" s="51">
        <f t="shared" si="3"/>
        <v>5.5954346448000001</v>
      </c>
      <c r="L14" s="96">
        <v>2148</v>
      </c>
    </row>
    <row r="15" spans="1:12">
      <c r="A15" s="297" t="s">
        <v>83</v>
      </c>
      <c r="B15" s="298"/>
      <c r="C15" s="4" t="s">
        <v>81</v>
      </c>
      <c r="D15" s="4" t="s">
        <v>6</v>
      </c>
      <c r="E15" s="6" t="str">
        <f t="shared" si="2"/>
        <v>матовая</v>
      </c>
      <c r="F15" s="12">
        <v>139.69999999999999</v>
      </c>
      <c r="G15" s="48" t="s">
        <v>58</v>
      </c>
      <c r="H15" s="130">
        <v>2</v>
      </c>
      <c r="I15" s="48"/>
      <c r="J15" s="50"/>
      <c r="K15" s="51">
        <f t="shared" si="3"/>
        <v>6.8610093551999993</v>
      </c>
      <c r="L15" s="96">
        <v>2676</v>
      </c>
    </row>
    <row r="16" spans="1:12" ht="13.5" thickBot="1">
      <c r="A16" s="285" t="s">
        <v>83</v>
      </c>
      <c r="B16" s="286"/>
      <c r="C16" s="32" t="s">
        <v>81</v>
      </c>
      <c r="D16" s="32" t="s">
        <v>6</v>
      </c>
      <c r="E16" s="58" t="str">
        <f t="shared" si="2"/>
        <v>матовая</v>
      </c>
      <c r="F16" s="59">
        <v>168.3</v>
      </c>
      <c r="G16" s="60" t="s">
        <v>58</v>
      </c>
      <c r="H16" s="131">
        <v>3</v>
      </c>
      <c r="I16" s="60"/>
      <c r="J16" s="62"/>
      <c r="K16" s="63">
        <f t="shared" si="3"/>
        <v>12.3543011592</v>
      </c>
      <c r="L16" s="98">
        <v>5136</v>
      </c>
    </row>
    <row r="17" spans="1:12" ht="13.5" thickBot="1"/>
    <row r="18" spans="1:12" ht="37.5" customHeight="1" thickBot="1">
      <c r="A18" s="287" t="s">
        <v>61</v>
      </c>
      <c r="B18" s="288"/>
      <c r="C18" s="288"/>
      <c r="D18" s="289"/>
      <c r="E18" s="315" t="s">
        <v>62</v>
      </c>
      <c r="F18" s="283"/>
      <c r="G18" s="283"/>
      <c r="H18" s="283"/>
      <c r="I18" s="283"/>
      <c r="J18" s="283"/>
      <c r="K18" s="283"/>
      <c r="L18" s="284"/>
    </row>
  </sheetData>
  <mergeCells count="19">
    <mergeCell ref="F10:J10"/>
    <mergeCell ref="A9:L9"/>
    <mergeCell ref="A18:D18"/>
    <mergeCell ref="A16:B16"/>
    <mergeCell ref="A10:B10"/>
    <mergeCell ref="A11:B11"/>
    <mergeCell ref="E18:L18"/>
    <mergeCell ref="A12:B12"/>
    <mergeCell ref="A15:B15"/>
    <mergeCell ref="A14:B14"/>
    <mergeCell ref="A13:B13"/>
    <mergeCell ref="A1:L1"/>
    <mergeCell ref="A2:B2"/>
    <mergeCell ref="F2:J2"/>
    <mergeCell ref="A7:B7"/>
    <mergeCell ref="A3:B3"/>
    <mergeCell ref="A4:B4"/>
    <mergeCell ref="A5:B5"/>
    <mergeCell ref="A6:B6"/>
  </mergeCells>
  <printOptions horizontalCentered="1"/>
  <pageMargins left="0.23622047244094491" right="0.23622047244094491" top="1.6929133858267718" bottom="0.78740157480314965" header="0.31496062992125984" footer="0.31496062992125984"/>
  <pageSetup paperSize="9" fitToWidth="2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69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4.85546875" customWidth="1"/>
    <col min="7" max="7" width="2" bestFit="1" customWidth="1"/>
    <col min="8" max="8" width="3.7109375" customWidth="1"/>
    <col min="9" max="9" width="2" bestFit="1" customWidth="1"/>
    <col min="10" max="10" width="4.85546875" customWidth="1"/>
    <col min="11" max="11" width="8.28515625" bestFit="1" customWidth="1"/>
    <col min="12" max="12" width="12.140625" customWidth="1"/>
  </cols>
  <sheetData>
    <row r="1" spans="1:12" ht="18.75" thickBot="1">
      <c r="A1" s="322" t="s">
        <v>67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</row>
    <row r="2" spans="1:12" ht="26.25" thickBot="1">
      <c r="A2" s="325" t="s">
        <v>14</v>
      </c>
      <c r="B2" s="326"/>
      <c r="C2" s="77" t="s">
        <v>15</v>
      </c>
      <c r="D2" s="77" t="s">
        <v>3</v>
      </c>
      <c r="E2" s="77" t="s">
        <v>3</v>
      </c>
      <c r="F2" s="326" t="s">
        <v>26</v>
      </c>
      <c r="G2" s="326"/>
      <c r="H2" s="326"/>
      <c r="I2" s="326"/>
      <c r="J2" s="326"/>
      <c r="K2" s="78" t="s">
        <v>27</v>
      </c>
      <c r="L2" s="79" t="s">
        <v>28</v>
      </c>
    </row>
    <row r="3" spans="1:12" ht="13.5" thickBot="1">
      <c r="A3" s="327" t="s">
        <v>74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9"/>
    </row>
    <row r="4" spans="1:12">
      <c r="A4" s="330" t="s">
        <v>57</v>
      </c>
      <c r="B4" s="331"/>
      <c r="C4" s="253" t="s">
        <v>12</v>
      </c>
      <c r="D4" s="253" t="s">
        <v>35</v>
      </c>
      <c r="E4" s="253" t="str">
        <f t="shared" ref="E4:E11" si="0">IF(D4="зеркало","Grit 600",IF(D4="шлифованная","Grit 320","mill finish"))</f>
        <v>Grit 600</v>
      </c>
      <c r="F4" s="254">
        <v>10</v>
      </c>
      <c r="G4" s="255" t="s">
        <v>58</v>
      </c>
      <c r="H4" s="256">
        <v>10</v>
      </c>
      <c r="I4" s="255" t="s">
        <v>58</v>
      </c>
      <c r="J4" s="257">
        <v>1</v>
      </c>
      <c r="K4" s="258">
        <f t="shared" ref="K4:K20" si="1">(2*(F4+H4)/10*J4/100*100*7.93)/100</f>
        <v>0.31719999999999998</v>
      </c>
      <c r="L4" s="259">
        <v>73</v>
      </c>
    </row>
    <row r="5" spans="1:12">
      <c r="A5" s="316" t="s">
        <v>57</v>
      </c>
      <c r="B5" s="317"/>
      <c r="C5" s="3" t="s">
        <v>12</v>
      </c>
      <c r="D5" s="3" t="s">
        <v>35</v>
      </c>
      <c r="E5" s="3" t="str">
        <f t="shared" ref="E5" si="2">IF(D5="зеркало","Grit 600",IF(D5="шлифованная","Grit 320","mill finish"))</f>
        <v>Grit 600</v>
      </c>
      <c r="F5" s="38">
        <v>10</v>
      </c>
      <c r="G5" s="39" t="s">
        <v>58</v>
      </c>
      <c r="H5" s="40">
        <v>10</v>
      </c>
      <c r="I5" s="39" t="s">
        <v>58</v>
      </c>
      <c r="J5" s="88">
        <v>1.2</v>
      </c>
      <c r="K5" s="102">
        <f t="shared" ref="K5" si="3">(2*(F5+H5)/10*J5/100*100*7.93)/100</f>
        <v>0.38063999999999998</v>
      </c>
      <c r="L5" s="113">
        <v>84</v>
      </c>
    </row>
    <row r="6" spans="1:12">
      <c r="A6" s="332" t="s">
        <v>57</v>
      </c>
      <c r="B6" s="333"/>
      <c r="C6" s="4" t="s">
        <v>12</v>
      </c>
      <c r="D6" s="4" t="s">
        <v>35</v>
      </c>
      <c r="E6" s="4" t="str">
        <f t="shared" si="0"/>
        <v>Grit 600</v>
      </c>
      <c r="F6" s="12">
        <v>15</v>
      </c>
      <c r="G6" s="48" t="s">
        <v>58</v>
      </c>
      <c r="H6" s="49">
        <v>15</v>
      </c>
      <c r="I6" s="48" t="s">
        <v>58</v>
      </c>
      <c r="J6" s="94">
        <v>1.5</v>
      </c>
      <c r="K6" s="153">
        <f t="shared" si="1"/>
        <v>0.7137</v>
      </c>
      <c r="L6" s="123">
        <v>157</v>
      </c>
    </row>
    <row r="7" spans="1:12">
      <c r="A7" s="332" t="s">
        <v>57</v>
      </c>
      <c r="B7" s="333"/>
      <c r="C7" s="4" t="s">
        <v>12</v>
      </c>
      <c r="D7" s="4" t="s">
        <v>35</v>
      </c>
      <c r="E7" s="4" t="str">
        <f t="shared" ref="E7" si="4">IF(D7="зеркало","Grit 600",IF(D7="шлифованная","Grit 320","mill finish"))</f>
        <v>Grit 600</v>
      </c>
      <c r="F7" s="12">
        <v>20</v>
      </c>
      <c r="G7" s="48" t="s">
        <v>58</v>
      </c>
      <c r="H7" s="49">
        <v>10</v>
      </c>
      <c r="I7" s="48" t="s">
        <v>58</v>
      </c>
      <c r="J7" s="94">
        <v>1.5</v>
      </c>
      <c r="K7" s="153">
        <f t="shared" ref="K7" si="5">(2*(F7+H7)/10*J7/100*100*7.93)/100</f>
        <v>0.7137</v>
      </c>
      <c r="L7" s="123">
        <v>157</v>
      </c>
    </row>
    <row r="8" spans="1:12">
      <c r="A8" s="316" t="s">
        <v>57</v>
      </c>
      <c r="B8" s="317"/>
      <c r="C8" s="3" t="s">
        <v>12</v>
      </c>
      <c r="D8" s="3" t="s">
        <v>35</v>
      </c>
      <c r="E8" s="3" t="str">
        <f t="shared" ref="E8:E9" si="6">IF(D8="зеркало","Grit 600",IF(D8="шлифованная","Grit 320","mill finish"))</f>
        <v>Grit 600</v>
      </c>
      <c r="F8" s="38">
        <v>20</v>
      </c>
      <c r="G8" s="39" t="s">
        <v>58</v>
      </c>
      <c r="H8" s="40">
        <v>20</v>
      </c>
      <c r="I8" s="39" t="s">
        <v>58</v>
      </c>
      <c r="J8" s="88">
        <v>1</v>
      </c>
      <c r="K8" s="102">
        <f t="shared" ref="K8:K9" si="7">(2*(F8+H8)/10*J8/100*100*7.93)/100</f>
        <v>0.63439999999999996</v>
      </c>
      <c r="L8" s="96">
        <v>149</v>
      </c>
    </row>
    <row r="9" spans="1:12">
      <c r="A9" s="316" t="s">
        <v>57</v>
      </c>
      <c r="B9" s="317"/>
      <c r="C9" s="3" t="s">
        <v>12</v>
      </c>
      <c r="D9" s="3" t="s">
        <v>35</v>
      </c>
      <c r="E9" s="3" t="str">
        <f t="shared" si="6"/>
        <v>Grit 600</v>
      </c>
      <c r="F9" s="38">
        <v>20</v>
      </c>
      <c r="G9" s="39" t="s">
        <v>58</v>
      </c>
      <c r="H9" s="40">
        <v>20</v>
      </c>
      <c r="I9" s="39" t="s">
        <v>58</v>
      </c>
      <c r="J9" s="88">
        <v>1.2</v>
      </c>
      <c r="K9" s="102">
        <f t="shared" si="7"/>
        <v>0.76127999999999996</v>
      </c>
      <c r="L9" s="96">
        <v>176</v>
      </c>
    </row>
    <row r="10" spans="1:12">
      <c r="A10" s="316" t="s">
        <v>57</v>
      </c>
      <c r="B10" s="317"/>
      <c r="C10" s="3" t="s">
        <v>12</v>
      </c>
      <c r="D10" s="3" t="s">
        <v>35</v>
      </c>
      <c r="E10" s="3" t="str">
        <f t="shared" si="0"/>
        <v>Grit 600</v>
      </c>
      <c r="F10" s="38">
        <v>20</v>
      </c>
      <c r="G10" s="39" t="s">
        <v>58</v>
      </c>
      <c r="H10" s="40">
        <v>20</v>
      </c>
      <c r="I10" s="39" t="s">
        <v>58</v>
      </c>
      <c r="J10" s="88">
        <v>1.5</v>
      </c>
      <c r="K10" s="102">
        <f t="shared" si="1"/>
        <v>0.9516</v>
      </c>
      <c r="L10" s="96">
        <v>200</v>
      </c>
    </row>
    <row r="11" spans="1:12">
      <c r="A11" s="316" t="s">
        <v>57</v>
      </c>
      <c r="B11" s="317"/>
      <c r="C11" s="3" t="s">
        <v>12</v>
      </c>
      <c r="D11" s="3" t="s">
        <v>35</v>
      </c>
      <c r="E11" s="3" t="str">
        <f t="shared" si="0"/>
        <v>Grit 600</v>
      </c>
      <c r="F11" s="38">
        <v>25</v>
      </c>
      <c r="G11" s="39" t="s">
        <v>58</v>
      </c>
      <c r="H11" s="40">
        <v>25</v>
      </c>
      <c r="I11" s="39" t="s">
        <v>58</v>
      </c>
      <c r="J11" s="88">
        <v>1.2</v>
      </c>
      <c r="K11" s="102">
        <f t="shared" si="1"/>
        <v>0.9516</v>
      </c>
      <c r="L11" s="96">
        <v>219</v>
      </c>
    </row>
    <row r="12" spans="1:12">
      <c r="A12" s="316" t="s">
        <v>57</v>
      </c>
      <c r="B12" s="317"/>
      <c r="C12" s="3" t="s">
        <v>12</v>
      </c>
      <c r="D12" s="3" t="s">
        <v>35</v>
      </c>
      <c r="E12" s="3" t="str">
        <f t="shared" ref="E12:E13" si="8">IF(D12="зеркало","Grit 600",IF(D12="шлифованная","Grit 320","mill finish"))</f>
        <v>Grit 600</v>
      </c>
      <c r="F12" s="38">
        <v>25</v>
      </c>
      <c r="G12" s="39" t="s">
        <v>58</v>
      </c>
      <c r="H12" s="40">
        <v>25</v>
      </c>
      <c r="I12" s="39" t="s">
        <v>58</v>
      </c>
      <c r="J12" s="88">
        <v>1.5</v>
      </c>
      <c r="K12" s="102">
        <f t="shared" ref="K12:K13" si="9">(2*(F12+H12)/10*J12/100*100*7.93)/100</f>
        <v>1.1894999999999998</v>
      </c>
      <c r="L12" s="96">
        <v>250</v>
      </c>
    </row>
    <row r="13" spans="1:12">
      <c r="A13" s="316" t="s">
        <v>57</v>
      </c>
      <c r="B13" s="317"/>
      <c r="C13" s="3" t="s">
        <v>12</v>
      </c>
      <c r="D13" s="3" t="s">
        <v>35</v>
      </c>
      <c r="E13" s="3" t="str">
        <f t="shared" si="8"/>
        <v>Grit 600</v>
      </c>
      <c r="F13" s="38">
        <v>30</v>
      </c>
      <c r="G13" s="39" t="s">
        <v>58</v>
      </c>
      <c r="H13" s="40">
        <v>15</v>
      </c>
      <c r="I13" s="39" t="s">
        <v>58</v>
      </c>
      <c r="J13" s="88">
        <v>1.5</v>
      </c>
      <c r="K13" s="102">
        <f t="shared" si="9"/>
        <v>1.0705499999999999</v>
      </c>
      <c r="L13" s="113">
        <v>235</v>
      </c>
    </row>
    <row r="14" spans="1:12">
      <c r="A14" s="316" t="s">
        <v>57</v>
      </c>
      <c r="B14" s="317"/>
      <c r="C14" s="3" t="s">
        <v>12</v>
      </c>
      <c r="D14" s="3" t="s">
        <v>35</v>
      </c>
      <c r="E14" s="3" t="str">
        <f t="shared" ref="E14:E16" si="10">IF(D14="зеркало","Grit 600",IF(D14="шлифованная","Grit 320","mill finish"))</f>
        <v>Grit 600</v>
      </c>
      <c r="F14" s="38">
        <v>30</v>
      </c>
      <c r="G14" s="39" t="s">
        <v>58</v>
      </c>
      <c r="H14" s="40">
        <v>30</v>
      </c>
      <c r="I14" s="39" t="s">
        <v>58</v>
      </c>
      <c r="J14" s="88">
        <v>1.2</v>
      </c>
      <c r="K14" s="102">
        <f t="shared" si="1"/>
        <v>1.1419199999999998</v>
      </c>
      <c r="L14" s="96">
        <v>263</v>
      </c>
    </row>
    <row r="15" spans="1:12">
      <c r="A15" s="316" t="s">
        <v>57</v>
      </c>
      <c r="B15" s="317"/>
      <c r="C15" s="3" t="s">
        <v>12</v>
      </c>
      <c r="D15" s="3" t="s">
        <v>35</v>
      </c>
      <c r="E15" s="3" t="str">
        <f t="shared" si="10"/>
        <v>Grit 600</v>
      </c>
      <c r="F15" s="38">
        <v>30</v>
      </c>
      <c r="G15" s="39" t="s">
        <v>58</v>
      </c>
      <c r="H15" s="40">
        <v>30</v>
      </c>
      <c r="I15" s="39" t="s">
        <v>58</v>
      </c>
      <c r="J15" s="88">
        <v>1.5</v>
      </c>
      <c r="K15" s="102">
        <f t="shared" si="1"/>
        <v>1.4274</v>
      </c>
      <c r="L15" s="96">
        <v>300</v>
      </c>
    </row>
    <row r="16" spans="1:12">
      <c r="A16" s="316" t="s">
        <v>57</v>
      </c>
      <c r="B16" s="317"/>
      <c r="C16" s="3" t="s">
        <v>12</v>
      </c>
      <c r="D16" s="3" t="s">
        <v>35</v>
      </c>
      <c r="E16" s="3" t="str">
        <f t="shared" si="10"/>
        <v>Grit 600</v>
      </c>
      <c r="F16" s="38">
        <v>40</v>
      </c>
      <c r="G16" s="39" t="s">
        <v>58</v>
      </c>
      <c r="H16" s="40">
        <v>20</v>
      </c>
      <c r="I16" s="39" t="s">
        <v>58</v>
      </c>
      <c r="J16" s="88">
        <v>1.2</v>
      </c>
      <c r="K16" s="102">
        <f t="shared" si="1"/>
        <v>1.1419199999999998</v>
      </c>
      <c r="L16" s="96">
        <v>263</v>
      </c>
    </row>
    <row r="17" spans="1:12">
      <c r="A17" s="316" t="s">
        <v>57</v>
      </c>
      <c r="B17" s="317"/>
      <c r="C17" s="3" t="s">
        <v>12</v>
      </c>
      <c r="D17" s="3" t="s">
        <v>35</v>
      </c>
      <c r="E17" s="3" t="str">
        <f t="shared" ref="E17" si="11">IF(D17="зеркало","Grit 600",IF(D17="шлифованная","Grit 320","mill finish"))</f>
        <v>Grit 600</v>
      </c>
      <c r="F17" s="38">
        <v>40</v>
      </c>
      <c r="G17" s="39" t="s">
        <v>58</v>
      </c>
      <c r="H17" s="40">
        <v>20</v>
      </c>
      <c r="I17" s="39" t="s">
        <v>58</v>
      </c>
      <c r="J17" s="88">
        <v>1.5</v>
      </c>
      <c r="K17" s="102">
        <f t="shared" ref="K17" si="12">(2*(F17+H17)/10*J17/100*100*7.93)/100</f>
        <v>1.4274</v>
      </c>
      <c r="L17" s="96">
        <v>300</v>
      </c>
    </row>
    <row r="18" spans="1:12">
      <c r="A18" s="316" t="s">
        <v>57</v>
      </c>
      <c r="B18" s="317"/>
      <c r="C18" s="3" t="s">
        <v>12</v>
      </c>
      <c r="D18" s="3" t="s">
        <v>35</v>
      </c>
      <c r="E18" s="3" t="str">
        <f t="shared" ref="E18" si="13">IF(D18="зеркало","Grit 600",IF(D18="шлифованная","Grit 320","mill finish"))</f>
        <v>Grit 600</v>
      </c>
      <c r="F18" s="38">
        <v>40</v>
      </c>
      <c r="G18" s="39" t="s">
        <v>58</v>
      </c>
      <c r="H18" s="40">
        <v>40</v>
      </c>
      <c r="I18" s="39" t="s">
        <v>58</v>
      </c>
      <c r="J18" s="88">
        <v>1</v>
      </c>
      <c r="K18" s="102">
        <f t="shared" ref="K18" si="14">(2*(F18+H18)/10*J18/100*100*7.93)/100</f>
        <v>1.2687999999999999</v>
      </c>
      <c r="L18" s="96">
        <v>267</v>
      </c>
    </row>
    <row r="19" spans="1:12">
      <c r="A19" s="316" t="s">
        <v>57</v>
      </c>
      <c r="B19" s="317"/>
      <c r="C19" s="3" t="s">
        <v>12</v>
      </c>
      <c r="D19" s="3" t="s">
        <v>35</v>
      </c>
      <c r="E19" s="3" t="str">
        <f t="shared" ref="E19" si="15">IF(D19="зеркало","Grit 600",IF(D19="шлифованная","Grit 320","mill finish"))</f>
        <v>Grit 600</v>
      </c>
      <c r="F19" s="38">
        <v>40</v>
      </c>
      <c r="G19" s="39" t="s">
        <v>58</v>
      </c>
      <c r="H19" s="40">
        <v>40</v>
      </c>
      <c r="I19" s="39" t="s">
        <v>58</v>
      </c>
      <c r="J19" s="88">
        <v>1.2</v>
      </c>
      <c r="K19" s="102">
        <f t="shared" si="1"/>
        <v>1.5225599999999999</v>
      </c>
      <c r="L19" s="96">
        <v>320</v>
      </c>
    </row>
    <row r="20" spans="1:12">
      <c r="A20" s="316" t="s">
        <v>57</v>
      </c>
      <c r="B20" s="317"/>
      <c r="C20" s="3" t="s">
        <v>12</v>
      </c>
      <c r="D20" s="3" t="s">
        <v>35</v>
      </c>
      <c r="E20" s="3" t="str">
        <f t="shared" ref="E20" si="16">IF(D20="зеркало","Grit 600",IF(D20="шлифованная","Grit 320","mill finish"))</f>
        <v>Grit 600</v>
      </c>
      <c r="F20" s="38">
        <v>40</v>
      </c>
      <c r="G20" s="39" t="s">
        <v>58</v>
      </c>
      <c r="H20" s="40">
        <v>40</v>
      </c>
      <c r="I20" s="39" t="s">
        <v>58</v>
      </c>
      <c r="J20" s="88">
        <v>1.5</v>
      </c>
      <c r="K20" s="102">
        <f t="shared" si="1"/>
        <v>1.9032</v>
      </c>
      <c r="L20" s="96">
        <v>400</v>
      </c>
    </row>
    <row r="21" spans="1:12">
      <c r="A21" s="316" t="s">
        <v>57</v>
      </c>
      <c r="B21" s="317"/>
      <c r="C21" s="3" t="s">
        <v>12</v>
      </c>
      <c r="D21" s="3" t="s">
        <v>35</v>
      </c>
      <c r="E21" s="3" t="str">
        <f t="shared" ref="E21" si="17">IF(D21="зеркало","Grit 600",IF(D21="шлифованная","Grit 320","mill finish"))</f>
        <v>Grit 600</v>
      </c>
      <c r="F21" s="38">
        <v>40</v>
      </c>
      <c r="G21" s="39" t="s">
        <v>58</v>
      </c>
      <c r="H21" s="40">
        <v>40</v>
      </c>
      <c r="I21" s="39" t="s">
        <v>58</v>
      </c>
      <c r="J21" s="88">
        <v>2</v>
      </c>
      <c r="K21" s="102">
        <f t="shared" ref="K21" si="18">(2*(F21+H21)/10*J21/100*100*7.93)/100</f>
        <v>2.5375999999999999</v>
      </c>
      <c r="L21" s="96">
        <v>533</v>
      </c>
    </row>
    <row r="22" spans="1:12">
      <c r="A22" s="316" t="s">
        <v>57</v>
      </c>
      <c r="B22" s="317"/>
      <c r="C22" s="3" t="s">
        <v>12</v>
      </c>
      <c r="D22" s="3" t="s">
        <v>35</v>
      </c>
      <c r="E22" s="3" t="str">
        <f t="shared" ref="E22:E23" si="19">IF(D22="зеркало","Grit 600",IF(D22="шлифованная","Grit 320","mill finish"))</f>
        <v>Grit 600</v>
      </c>
      <c r="F22" s="38">
        <v>50</v>
      </c>
      <c r="G22" s="39" t="s">
        <v>58</v>
      </c>
      <c r="H22" s="40">
        <v>25</v>
      </c>
      <c r="I22" s="39" t="s">
        <v>58</v>
      </c>
      <c r="J22" s="88">
        <v>1.5</v>
      </c>
      <c r="K22" s="102">
        <f t="shared" ref="K22:K23" si="20">(2*(F22+H22)/10*J22/100*100*7.93)/100</f>
        <v>1.7842499999999999</v>
      </c>
      <c r="L22" s="123">
        <v>394</v>
      </c>
    </row>
    <row r="23" spans="1:12" hidden="1">
      <c r="A23" s="316" t="s">
        <v>57</v>
      </c>
      <c r="B23" s="317"/>
      <c r="C23" s="3" t="s">
        <v>12</v>
      </c>
      <c r="D23" s="3" t="s">
        <v>35</v>
      </c>
      <c r="E23" s="3" t="str">
        <f t="shared" si="19"/>
        <v>Grit 600</v>
      </c>
      <c r="F23" s="38">
        <v>50</v>
      </c>
      <c r="G23" s="39" t="s">
        <v>58</v>
      </c>
      <c r="H23" s="40">
        <v>25</v>
      </c>
      <c r="I23" s="39" t="s">
        <v>58</v>
      </c>
      <c r="J23" s="88">
        <v>1.5</v>
      </c>
      <c r="K23" s="102">
        <f t="shared" si="20"/>
        <v>1.7842499999999999</v>
      </c>
      <c r="L23" s="96"/>
    </row>
    <row r="24" spans="1:12">
      <c r="A24" s="316" t="s">
        <v>57</v>
      </c>
      <c r="B24" s="317"/>
      <c r="C24" s="3" t="s">
        <v>12</v>
      </c>
      <c r="D24" s="3" t="s">
        <v>35</v>
      </c>
      <c r="E24" s="3" t="str">
        <f t="shared" ref="E24:E29" si="21">IF(D24="зеркало","Grit 600",IF(D24="шлифованная","Grit 320","mill finish"))</f>
        <v>Grit 600</v>
      </c>
      <c r="F24" s="38">
        <v>50</v>
      </c>
      <c r="G24" s="39" t="s">
        <v>58</v>
      </c>
      <c r="H24" s="40">
        <v>50</v>
      </c>
      <c r="I24" s="39" t="s">
        <v>58</v>
      </c>
      <c r="J24" s="88">
        <v>1.5</v>
      </c>
      <c r="K24" s="102">
        <f t="shared" ref="K24:K29" si="22">(2*(F24+H24)/10*J24/100*100*7.93)/100</f>
        <v>2.3789999999999996</v>
      </c>
      <c r="L24" s="123">
        <v>524</v>
      </c>
    </row>
    <row r="25" spans="1:12">
      <c r="A25" s="316" t="s">
        <v>57</v>
      </c>
      <c r="B25" s="317"/>
      <c r="C25" s="3" t="s">
        <v>12</v>
      </c>
      <c r="D25" s="3" t="s">
        <v>35</v>
      </c>
      <c r="E25" s="3" t="str">
        <f t="shared" ref="E25" si="23">IF(D25="зеркало","Grit 600",IF(D25="шлифованная","Grit 320","mill finish"))</f>
        <v>Grit 600</v>
      </c>
      <c r="F25" s="38">
        <v>60</v>
      </c>
      <c r="G25" s="39" t="s">
        <v>58</v>
      </c>
      <c r="H25" s="40">
        <v>30</v>
      </c>
      <c r="I25" s="39" t="s">
        <v>58</v>
      </c>
      <c r="J25" s="88">
        <v>1.5</v>
      </c>
      <c r="K25" s="102">
        <f t="shared" ref="K25" si="24">(2*(F25+H25)/10*J25/100*100*7.93)/100</f>
        <v>2.1410999999999998</v>
      </c>
      <c r="L25" s="123">
        <v>471</v>
      </c>
    </row>
    <row r="26" spans="1:12">
      <c r="A26" s="316" t="s">
        <v>57</v>
      </c>
      <c r="B26" s="317"/>
      <c r="C26" s="3" t="s">
        <v>12</v>
      </c>
      <c r="D26" s="3" t="s">
        <v>35</v>
      </c>
      <c r="E26" s="3" t="str">
        <f t="shared" ref="E26" si="25">IF(D26="зеркало","Grit 600",IF(D26="шлифованная","Grit 320","mill finish"))</f>
        <v>Grit 600</v>
      </c>
      <c r="F26" s="38">
        <v>60</v>
      </c>
      <c r="G26" s="39" t="s">
        <v>58</v>
      </c>
      <c r="H26" s="40">
        <v>40</v>
      </c>
      <c r="I26" s="39" t="s">
        <v>58</v>
      </c>
      <c r="J26" s="88">
        <v>1.5</v>
      </c>
      <c r="K26" s="102">
        <f t="shared" ref="K26" si="26">(2*(F26+H26)/10*J26/100*100*7.93)/100</f>
        <v>2.3789999999999996</v>
      </c>
      <c r="L26" s="123">
        <v>525</v>
      </c>
    </row>
    <row r="27" spans="1:12">
      <c r="A27" s="316" t="s">
        <v>57</v>
      </c>
      <c r="B27" s="317"/>
      <c r="C27" s="3" t="s">
        <v>12</v>
      </c>
      <c r="D27" s="3" t="s">
        <v>35</v>
      </c>
      <c r="E27" s="3" t="str">
        <f t="shared" ref="E27" si="27">IF(D27="зеркало","Grit 600",IF(D27="шлифованная","Grit 320","mill finish"))</f>
        <v>Grit 600</v>
      </c>
      <c r="F27" s="38">
        <v>60</v>
      </c>
      <c r="G27" s="39" t="s">
        <v>58</v>
      </c>
      <c r="H27" s="40">
        <v>40</v>
      </c>
      <c r="I27" s="39" t="s">
        <v>58</v>
      </c>
      <c r="J27" s="88">
        <v>2</v>
      </c>
      <c r="K27" s="102">
        <f t="shared" ref="K27" si="28">(2*(F27+H27)/10*J27/100*100*7.93)/100</f>
        <v>3.1719999999999997</v>
      </c>
      <c r="L27" s="96">
        <v>667</v>
      </c>
    </row>
    <row r="28" spans="1:12">
      <c r="A28" s="316" t="s">
        <v>57</v>
      </c>
      <c r="B28" s="317"/>
      <c r="C28" s="3" t="s">
        <v>12</v>
      </c>
      <c r="D28" s="3" t="s">
        <v>35</v>
      </c>
      <c r="E28" s="3" t="str">
        <f t="shared" si="21"/>
        <v>Grit 600</v>
      </c>
      <c r="F28" s="38">
        <v>60</v>
      </c>
      <c r="G28" s="39" t="s">
        <v>58</v>
      </c>
      <c r="H28" s="40">
        <v>60</v>
      </c>
      <c r="I28" s="39" t="s">
        <v>58</v>
      </c>
      <c r="J28" s="88">
        <v>1.5</v>
      </c>
      <c r="K28" s="102">
        <f t="shared" si="22"/>
        <v>2.8548</v>
      </c>
      <c r="L28" s="123">
        <v>630</v>
      </c>
    </row>
    <row r="29" spans="1:12">
      <c r="A29" s="316" t="s">
        <v>57</v>
      </c>
      <c r="B29" s="317"/>
      <c r="C29" s="3" t="s">
        <v>12</v>
      </c>
      <c r="D29" s="3" t="s">
        <v>35</v>
      </c>
      <c r="E29" s="3" t="str">
        <f t="shared" si="21"/>
        <v>Grit 600</v>
      </c>
      <c r="F29" s="38">
        <v>80</v>
      </c>
      <c r="G29" s="39" t="s">
        <v>58</v>
      </c>
      <c r="H29" s="40">
        <v>40</v>
      </c>
      <c r="I29" s="39" t="s">
        <v>58</v>
      </c>
      <c r="J29" s="88">
        <v>1.5</v>
      </c>
      <c r="K29" s="102">
        <f t="shared" si="22"/>
        <v>2.8548</v>
      </c>
      <c r="L29" s="123">
        <v>630</v>
      </c>
    </row>
    <row r="30" spans="1:12">
      <c r="A30" s="316" t="s">
        <v>57</v>
      </c>
      <c r="B30" s="317"/>
      <c r="C30" s="3" t="s">
        <v>12</v>
      </c>
      <c r="D30" s="3" t="s">
        <v>35</v>
      </c>
      <c r="E30" s="3" t="str">
        <f t="shared" ref="E30:E31" si="29">IF(D30="зеркало","Grit 600",IF(D30="шлифованная","Grit 320","mill finish"))</f>
        <v>Grit 600</v>
      </c>
      <c r="F30" s="38">
        <v>100</v>
      </c>
      <c r="G30" s="39" t="s">
        <v>58</v>
      </c>
      <c r="H30" s="40">
        <v>50</v>
      </c>
      <c r="I30" s="39" t="s">
        <v>58</v>
      </c>
      <c r="J30" s="88">
        <v>2</v>
      </c>
      <c r="K30" s="102">
        <f t="shared" ref="K30:K31" si="30">(2*(F30+H30)/10*J30/100*100*7.93)/100</f>
        <v>4.7579999999999991</v>
      </c>
      <c r="L30" s="123">
        <v>1050</v>
      </c>
    </row>
    <row r="31" spans="1:12">
      <c r="A31" s="316" t="s">
        <v>57</v>
      </c>
      <c r="B31" s="317"/>
      <c r="C31" s="3" t="s">
        <v>12</v>
      </c>
      <c r="D31" s="3" t="s">
        <v>35</v>
      </c>
      <c r="E31" s="3" t="str">
        <f t="shared" si="29"/>
        <v>Grit 600</v>
      </c>
      <c r="F31" s="38">
        <v>100</v>
      </c>
      <c r="G31" s="39" t="s">
        <v>58</v>
      </c>
      <c r="H31" s="40">
        <v>100</v>
      </c>
      <c r="I31" s="39" t="s">
        <v>58</v>
      </c>
      <c r="J31" s="88">
        <v>2</v>
      </c>
      <c r="K31" s="102">
        <f t="shared" si="30"/>
        <v>6.3439999999999994</v>
      </c>
      <c r="L31" s="113">
        <v>1429</v>
      </c>
    </row>
    <row r="32" spans="1:12" ht="13.5" thickBot="1">
      <c r="A32" s="320" t="s">
        <v>57</v>
      </c>
      <c r="B32" s="321"/>
      <c r="C32" s="32" t="s">
        <v>12</v>
      </c>
      <c r="D32" s="32" t="s">
        <v>35</v>
      </c>
      <c r="E32" s="32" t="str">
        <f t="shared" ref="E32" si="31">IF(D32="зеркало","Grit 600",IF(D32="шлифованная","Grit 320","mill finish"))</f>
        <v>Grit 600</v>
      </c>
      <c r="F32" s="59">
        <v>150</v>
      </c>
      <c r="G32" s="60" t="s">
        <v>58</v>
      </c>
      <c r="H32" s="61">
        <v>50</v>
      </c>
      <c r="I32" s="60" t="s">
        <v>58</v>
      </c>
      <c r="J32" s="93">
        <v>2</v>
      </c>
      <c r="K32" s="228">
        <f t="shared" ref="K32" si="32">(2*(F32+H32)/10*J32/100*100*7.93)/100</f>
        <v>6.3439999999999994</v>
      </c>
      <c r="L32" s="122">
        <v>1429</v>
      </c>
    </row>
    <row r="33" spans="1:12" ht="13.5" thickBot="1">
      <c r="A33" s="334" t="s">
        <v>73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6"/>
    </row>
    <row r="34" spans="1:12">
      <c r="A34" s="318" t="s">
        <v>57</v>
      </c>
      <c r="B34" s="319"/>
      <c r="C34" s="19" t="s">
        <v>12</v>
      </c>
      <c r="D34" s="19" t="s">
        <v>29</v>
      </c>
      <c r="E34" s="19" t="str">
        <f t="shared" ref="E34:E54" si="33">IF(D34="зеркало","Grit 600",IF(D34="шлифованная","Grit 320","mill finish"))</f>
        <v>Grit 320</v>
      </c>
      <c r="F34" s="65">
        <v>20</v>
      </c>
      <c r="G34" s="66" t="s">
        <v>58</v>
      </c>
      <c r="H34" s="67">
        <v>20</v>
      </c>
      <c r="I34" s="66" t="s">
        <v>58</v>
      </c>
      <c r="J34" s="89">
        <v>1</v>
      </c>
      <c r="K34" s="100">
        <f t="shared" ref="K34:K54" si="34">(2*(F34+H34)/10*J34/100*100*7.93)/100</f>
        <v>0.63439999999999996</v>
      </c>
      <c r="L34" s="95">
        <v>142</v>
      </c>
    </row>
    <row r="35" spans="1:12">
      <c r="A35" s="316" t="s">
        <v>57</v>
      </c>
      <c r="B35" s="317"/>
      <c r="C35" s="3" t="s">
        <v>12</v>
      </c>
      <c r="D35" s="3" t="s">
        <v>29</v>
      </c>
      <c r="E35" s="3" t="str">
        <f t="shared" si="33"/>
        <v>Grit 320</v>
      </c>
      <c r="F35" s="38">
        <v>20</v>
      </c>
      <c r="G35" s="39" t="s">
        <v>58</v>
      </c>
      <c r="H35" s="40">
        <v>20</v>
      </c>
      <c r="I35" s="39" t="s">
        <v>58</v>
      </c>
      <c r="J35" s="88">
        <v>1.2</v>
      </c>
      <c r="K35" s="102">
        <f t="shared" si="34"/>
        <v>0.76127999999999996</v>
      </c>
      <c r="L35" s="96">
        <v>168</v>
      </c>
    </row>
    <row r="36" spans="1:12">
      <c r="A36" s="316" t="s">
        <v>57</v>
      </c>
      <c r="B36" s="317"/>
      <c r="C36" s="3" t="s">
        <v>12</v>
      </c>
      <c r="D36" s="3" t="s">
        <v>29</v>
      </c>
      <c r="E36" s="3" t="str">
        <f t="shared" si="33"/>
        <v>Grit 320</v>
      </c>
      <c r="F36" s="38">
        <v>20</v>
      </c>
      <c r="G36" s="39" t="s">
        <v>58</v>
      </c>
      <c r="H36" s="40">
        <v>20</v>
      </c>
      <c r="I36" s="39" t="s">
        <v>58</v>
      </c>
      <c r="J36" s="88">
        <v>1.5</v>
      </c>
      <c r="K36" s="102">
        <f t="shared" si="34"/>
        <v>0.9516</v>
      </c>
      <c r="L36" s="96">
        <v>192</v>
      </c>
    </row>
    <row r="37" spans="1:12">
      <c r="A37" s="316" t="s">
        <v>57</v>
      </c>
      <c r="B37" s="317"/>
      <c r="C37" s="3" t="s">
        <v>12</v>
      </c>
      <c r="D37" s="3" t="s">
        <v>29</v>
      </c>
      <c r="E37" s="3" t="str">
        <f t="shared" si="33"/>
        <v>Grit 320</v>
      </c>
      <c r="F37" s="38">
        <v>25</v>
      </c>
      <c r="G37" s="39" t="s">
        <v>58</v>
      </c>
      <c r="H37" s="40">
        <v>25</v>
      </c>
      <c r="I37" s="39" t="s">
        <v>58</v>
      </c>
      <c r="J37" s="88">
        <v>1</v>
      </c>
      <c r="K37" s="102">
        <f t="shared" si="34"/>
        <v>0.79299999999999993</v>
      </c>
      <c r="L37" s="96">
        <v>178</v>
      </c>
    </row>
    <row r="38" spans="1:12">
      <c r="A38" s="316" t="s">
        <v>57</v>
      </c>
      <c r="B38" s="317"/>
      <c r="C38" s="3" t="s">
        <v>12</v>
      </c>
      <c r="D38" s="3" t="s">
        <v>29</v>
      </c>
      <c r="E38" s="3" t="str">
        <f t="shared" si="33"/>
        <v>Grit 320</v>
      </c>
      <c r="F38" s="38">
        <v>25</v>
      </c>
      <c r="G38" s="39" t="s">
        <v>58</v>
      </c>
      <c r="H38" s="40">
        <v>25</v>
      </c>
      <c r="I38" s="39" t="s">
        <v>58</v>
      </c>
      <c r="J38" s="88">
        <v>1.2</v>
      </c>
      <c r="K38" s="102">
        <f t="shared" si="34"/>
        <v>0.9516</v>
      </c>
      <c r="L38" s="96">
        <v>210</v>
      </c>
    </row>
    <row r="39" spans="1:12">
      <c r="A39" s="316" t="s">
        <v>57</v>
      </c>
      <c r="B39" s="317"/>
      <c r="C39" s="3" t="s">
        <v>12</v>
      </c>
      <c r="D39" s="3" t="s">
        <v>29</v>
      </c>
      <c r="E39" s="3" t="str">
        <f t="shared" ref="E39:E40" si="35">IF(D39="зеркало","Grit 600",IF(D39="шлифованная","Grit 320","mill finish"))</f>
        <v>Grit 320</v>
      </c>
      <c r="F39" s="38">
        <v>25</v>
      </c>
      <c r="G39" s="39" t="s">
        <v>58</v>
      </c>
      <c r="H39" s="40">
        <v>25</v>
      </c>
      <c r="I39" s="39" t="s">
        <v>58</v>
      </c>
      <c r="J39" s="88">
        <v>1.5</v>
      </c>
      <c r="K39" s="102">
        <f t="shared" ref="K39:K40" si="36">(2*(F39+H39)/10*J39/100*100*7.93)/100</f>
        <v>1.1894999999999998</v>
      </c>
      <c r="L39" s="96">
        <v>240</v>
      </c>
    </row>
    <row r="40" spans="1:12">
      <c r="A40" s="316" t="s">
        <v>57</v>
      </c>
      <c r="B40" s="317"/>
      <c r="C40" s="3" t="s">
        <v>12</v>
      </c>
      <c r="D40" s="3" t="s">
        <v>29</v>
      </c>
      <c r="E40" s="3" t="str">
        <f t="shared" si="35"/>
        <v>Grit 320</v>
      </c>
      <c r="F40" s="38">
        <v>30</v>
      </c>
      <c r="G40" s="39" t="s">
        <v>58</v>
      </c>
      <c r="H40" s="40">
        <v>15</v>
      </c>
      <c r="I40" s="39" t="s">
        <v>58</v>
      </c>
      <c r="J40" s="88">
        <v>1.5</v>
      </c>
      <c r="K40" s="102">
        <f t="shared" si="36"/>
        <v>1.0705499999999999</v>
      </c>
      <c r="L40" s="113">
        <v>266</v>
      </c>
    </row>
    <row r="41" spans="1:12">
      <c r="A41" s="316" t="s">
        <v>57</v>
      </c>
      <c r="B41" s="317"/>
      <c r="C41" s="3" t="s">
        <v>12</v>
      </c>
      <c r="D41" s="3" t="s">
        <v>29</v>
      </c>
      <c r="E41" s="3" t="str">
        <f t="shared" ref="E41" si="37">IF(D41="зеркало","Grit 600",IF(D41="шлифованная","Grit 320","mill finish"))</f>
        <v>Grit 320</v>
      </c>
      <c r="F41" s="38">
        <v>30</v>
      </c>
      <c r="G41" s="39" t="s">
        <v>58</v>
      </c>
      <c r="H41" s="40">
        <v>25</v>
      </c>
      <c r="I41" s="39" t="s">
        <v>58</v>
      </c>
      <c r="J41" s="88">
        <v>1.5</v>
      </c>
      <c r="K41" s="102">
        <f t="shared" ref="K41" si="38">(2*(F41+H41)/10*J41/100*100*7.93)/100</f>
        <v>1.3084499999999999</v>
      </c>
      <c r="L41" s="113">
        <v>358</v>
      </c>
    </row>
    <row r="42" spans="1:12">
      <c r="A42" s="316" t="s">
        <v>57</v>
      </c>
      <c r="B42" s="317"/>
      <c r="C42" s="3" t="s">
        <v>12</v>
      </c>
      <c r="D42" s="3" t="s">
        <v>29</v>
      </c>
      <c r="E42" s="3" t="str">
        <f t="shared" si="33"/>
        <v>Grit 320</v>
      </c>
      <c r="F42" s="38">
        <v>30</v>
      </c>
      <c r="G42" s="39" t="s">
        <v>58</v>
      </c>
      <c r="H42" s="40">
        <v>30</v>
      </c>
      <c r="I42" s="39" t="s">
        <v>58</v>
      </c>
      <c r="J42" s="88">
        <v>1</v>
      </c>
      <c r="K42" s="102">
        <f t="shared" si="34"/>
        <v>0.9516</v>
      </c>
      <c r="L42" s="96">
        <v>213</v>
      </c>
    </row>
    <row r="43" spans="1:12">
      <c r="A43" s="316" t="s">
        <v>57</v>
      </c>
      <c r="B43" s="317"/>
      <c r="C43" s="3" t="s">
        <v>12</v>
      </c>
      <c r="D43" s="3" t="s">
        <v>29</v>
      </c>
      <c r="E43" s="3" t="str">
        <f t="shared" si="33"/>
        <v>Grit 320</v>
      </c>
      <c r="F43" s="38">
        <v>30</v>
      </c>
      <c r="G43" s="39" t="s">
        <v>58</v>
      </c>
      <c r="H43" s="40">
        <v>30</v>
      </c>
      <c r="I43" s="39" t="s">
        <v>58</v>
      </c>
      <c r="J43" s="88">
        <v>1.2</v>
      </c>
      <c r="K43" s="102">
        <f t="shared" si="34"/>
        <v>1.1419199999999998</v>
      </c>
      <c r="L43" s="96">
        <v>252</v>
      </c>
    </row>
    <row r="44" spans="1:12">
      <c r="A44" s="316" t="s">
        <v>57</v>
      </c>
      <c r="B44" s="317"/>
      <c r="C44" s="3" t="s">
        <v>12</v>
      </c>
      <c r="D44" s="3" t="s">
        <v>29</v>
      </c>
      <c r="E44" s="3" t="str">
        <f t="shared" si="33"/>
        <v>Grit 320</v>
      </c>
      <c r="F44" s="38">
        <v>30</v>
      </c>
      <c r="G44" s="39" t="s">
        <v>58</v>
      </c>
      <c r="H44" s="40">
        <v>30</v>
      </c>
      <c r="I44" s="39" t="s">
        <v>58</v>
      </c>
      <c r="J44" s="88">
        <v>1.5</v>
      </c>
      <c r="K44" s="102">
        <f t="shared" si="34"/>
        <v>1.4274</v>
      </c>
      <c r="L44" s="96">
        <v>288</v>
      </c>
    </row>
    <row r="45" spans="1:12">
      <c r="A45" s="316" t="s">
        <v>57</v>
      </c>
      <c r="B45" s="317"/>
      <c r="C45" s="3" t="s">
        <v>12</v>
      </c>
      <c r="D45" s="3" t="s">
        <v>29</v>
      </c>
      <c r="E45" s="3" t="str">
        <f t="shared" ref="E45" si="39">IF(D45="зеркало","Grit 600",IF(D45="шлифованная","Grit 320","mill finish"))</f>
        <v>Grit 320</v>
      </c>
      <c r="F45" s="38">
        <v>40</v>
      </c>
      <c r="G45" s="39" t="s">
        <v>58</v>
      </c>
      <c r="H45" s="40">
        <v>20</v>
      </c>
      <c r="I45" s="39" t="s">
        <v>58</v>
      </c>
      <c r="J45" s="88">
        <v>1</v>
      </c>
      <c r="K45" s="102">
        <f t="shared" ref="K45" si="40">(2*(F45+H45)/10*J45/100*100*7.93)/100</f>
        <v>0.9516</v>
      </c>
      <c r="L45" s="96">
        <v>213</v>
      </c>
    </row>
    <row r="46" spans="1:12">
      <c r="A46" s="316" t="s">
        <v>57</v>
      </c>
      <c r="B46" s="317"/>
      <c r="C46" s="3" t="s">
        <v>12</v>
      </c>
      <c r="D46" s="3" t="s">
        <v>29</v>
      </c>
      <c r="E46" s="3" t="str">
        <f t="shared" si="33"/>
        <v>Grit 320</v>
      </c>
      <c r="F46" s="38">
        <v>40</v>
      </c>
      <c r="G46" s="39" t="s">
        <v>58</v>
      </c>
      <c r="H46" s="40">
        <v>20</v>
      </c>
      <c r="I46" s="39" t="s">
        <v>58</v>
      </c>
      <c r="J46" s="88">
        <v>1.2</v>
      </c>
      <c r="K46" s="102">
        <f t="shared" si="34"/>
        <v>1.1419199999999998</v>
      </c>
      <c r="L46" s="113">
        <v>288</v>
      </c>
    </row>
    <row r="47" spans="1:12">
      <c r="A47" s="316" t="s">
        <v>57</v>
      </c>
      <c r="B47" s="317"/>
      <c r="C47" s="3" t="s">
        <v>12</v>
      </c>
      <c r="D47" s="3" t="s">
        <v>29</v>
      </c>
      <c r="E47" s="3" t="str">
        <f t="shared" si="33"/>
        <v>Grit 320</v>
      </c>
      <c r="F47" s="38">
        <v>40</v>
      </c>
      <c r="G47" s="39" t="s">
        <v>58</v>
      </c>
      <c r="H47" s="40">
        <v>20</v>
      </c>
      <c r="I47" s="39" t="s">
        <v>58</v>
      </c>
      <c r="J47" s="88">
        <v>1.5</v>
      </c>
      <c r="K47" s="102">
        <f t="shared" si="34"/>
        <v>1.4274</v>
      </c>
      <c r="L47" s="96">
        <v>288</v>
      </c>
    </row>
    <row r="48" spans="1:12">
      <c r="A48" s="316" t="s">
        <v>57</v>
      </c>
      <c r="B48" s="317"/>
      <c r="C48" s="3" t="s">
        <v>12</v>
      </c>
      <c r="D48" s="3" t="s">
        <v>29</v>
      </c>
      <c r="E48" s="3" t="str">
        <f t="shared" si="33"/>
        <v>Grit 320</v>
      </c>
      <c r="F48" s="38">
        <v>40</v>
      </c>
      <c r="G48" s="39" t="s">
        <v>58</v>
      </c>
      <c r="H48" s="40">
        <v>40</v>
      </c>
      <c r="I48" s="39" t="s">
        <v>58</v>
      </c>
      <c r="J48" s="88">
        <v>1</v>
      </c>
      <c r="K48" s="102">
        <f t="shared" si="34"/>
        <v>1.2687999999999999</v>
      </c>
      <c r="L48" s="96">
        <v>256</v>
      </c>
    </row>
    <row r="49" spans="1:12">
      <c r="A49" s="316" t="s">
        <v>57</v>
      </c>
      <c r="B49" s="317"/>
      <c r="C49" s="3" t="s">
        <v>12</v>
      </c>
      <c r="D49" s="3" t="s">
        <v>29</v>
      </c>
      <c r="E49" s="3" t="str">
        <f t="shared" si="33"/>
        <v>Grit 320</v>
      </c>
      <c r="F49" s="38">
        <v>40</v>
      </c>
      <c r="G49" s="39" t="s">
        <v>58</v>
      </c>
      <c r="H49" s="40">
        <v>40</v>
      </c>
      <c r="I49" s="39" t="s">
        <v>58</v>
      </c>
      <c r="J49" s="88">
        <v>1.2</v>
      </c>
      <c r="K49" s="102">
        <f t="shared" si="34"/>
        <v>1.5225599999999999</v>
      </c>
      <c r="L49" s="96">
        <v>307</v>
      </c>
    </row>
    <row r="50" spans="1:12">
      <c r="A50" s="316" t="s">
        <v>57</v>
      </c>
      <c r="B50" s="317"/>
      <c r="C50" s="3" t="s">
        <v>12</v>
      </c>
      <c r="D50" s="3" t="s">
        <v>29</v>
      </c>
      <c r="E50" s="3" t="str">
        <f t="shared" si="33"/>
        <v>Grit 320</v>
      </c>
      <c r="F50" s="38">
        <v>40</v>
      </c>
      <c r="G50" s="39" t="s">
        <v>58</v>
      </c>
      <c r="H50" s="40">
        <v>40</v>
      </c>
      <c r="I50" s="39" t="s">
        <v>58</v>
      </c>
      <c r="J50" s="88">
        <v>1.5</v>
      </c>
      <c r="K50" s="102">
        <f t="shared" si="34"/>
        <v>1.9032</v>
      </c>
      <c r="L50" s="96">
        <v>384</v>
      </c>
    </row>
    <row r="51" spans="1:12">
      <c r="A51" s="316" t="s">
        <v>57</v>
      </c>
      <c r="B51" s="317"/>
      <c r="C51" s="3" t="s">
        <v>12</v>
      </c>
      <c r="D51" s="3" t="s">
        <v>29</v>
      </c>
      <c r="E51" s="3" t="str">
        <f t="shared" ref="E51" si="41">IF(D51="зеркало","Grit 600",IF(D51="шлифованная","Grit 320","mill finish"))</f>
        <v>Grit 320</v>
      </c>
      <c r="F51" s="38">
        <v>50</v>
      </c>
      <c r="G51" s="39" t="s">
        <v>58</v>
      </c>
      <c r="H51" s="40">
        <v>25</v>
      </c>
      <c r="I51" s="39" t="s">
        <v>58</v>
      </c>
      <c r="J51" s="88">
        <v>1.5</v>
      </c>
      <c r="K51" s="102">
        <f t="shared" ref="K51" si="42">(2*(F51+H51)/10*J51/100*100*7.93)/100</f>
        <v>1.7842499999999999</v>
      </c>
      <c r="L51" s="113">
        <v>494</v>
      </c>
    </row>
    <row r="52" spans="1:12">
      <c r="A52" s="316" t="s">
        <v>57</v>
      </c>
      <c r="B52" s="317"/>
      <c r="C52" s="3" t="s">
        <v>12</v>
      </c>
      <c r="D52" s="3" t="s">
        <v>29</v>
      </c>
      <c r="E52" s="3" t="str">
        <f t="shared" ref="E52" si="43">IF(D52="зеркало","Grit 600",IF(D52="шлифованная","Grit 320","mill finish"))</f>
        <v>Grit 320</v>
      </c>
      <c r="F52" s="38">
        <v>60</v>
      </c>
      <c r="G52" s="39" t="s">
        <v>58</v>
      </c>
      <c r="H52" s="40">
        <v>40</v>
      </c>
      <c r="I52" s="39" t="s">
        <v>58</v>
      </c>
      <c r="J52" s="88">
        <v>1.5</v>
      </c>
      <c r="K52" s="102">
        <f t="shared" ref="K52" si="44">(2*(F52+H52)/10*J52/100*100*7.93)/100</f>
        <v>2.3789999999999996</v>
      </c>
      <c r="L52" s="96">
        <v>479</v>
      </c>
    </row>
    <row r="53" spans="1:12">
      <c r="A53" s="316" t="s">
        <v>57</v>
      </c>
      <c r="B53" s="317"/>
      <c r="C53" s="3" t="s">
        <v>12</v>
      </c>
      <c r="D53" s="3" t="s">
        <v>29</v>
      </c>
      <c r="E53" s="3" t="str">
        <f t="shared" ref="E53" si="45">IF(D53="зеркало","Grit 600",IF(D53="шлифованная","Grit 320","mill finish"))</f>
        <v>Grit 320</v>
      </c>
      <c r="F53" s="38">
        <v>60</v>
      </c>
      <c r="G53" s="39" t="s">
        <v>58</v>
      </c>
      <c r="H53" s="40">
        <v>40</v>
      </c>
      <c r="I53" s="39" t="s">
        <v>58</v>
      </c>
      <c r="J53" s="88">
        <v>2</v>
      </c>
      <c r="K53" s="102">
        <f t="shared" ref="K53" si="46">(2*(F53+H53)/10*J53/100*100*7.93)/100</f>
        <v>3.1719999999999997</v>
      </c>
      <c r="L53" s="113">
        <v>659</v>
      </c>
    </row>
    <row r="54" spans="1:12" ht="13.5" thickBot="1">
      <c r="A54" s="320" t="s">
        <v>57</v>
      </c>
      <c r="B54" s="321"/>
      <c r="C54" s="32" t="s">
        <v>12</v>
      </c>
      <c r="D54" s="32" t="s">
        <v>29</v>
      </c>
      <c r="E54" s="32" t="str">
        <f t="shared" si="33"/>
        <v>Grit 320</v>
      </c>
      <c r="F54" s="59">
        <v>100</v>
      </c>
      <c r="G54" s="60" t="s">
        <v>58</v>
      </c>
      <c r="H54" s="61">
        <v>50</v>
      </c>
      <c r="I54" s="60" t="s">
        <v>58</v>
      </c>
      <c r="J54" s="93">
        <v>3</v>
      </c>
      <c r="K54" s="228">
        <f t="shared" si="34"/>
        <v>7.1369999999999996</v>
      </c>
      <c r="L54" s="122">
        <v>1557</v>
      </c>
    </row>
    <row r="55" spans="1:12" ht="13.5" thickBot="1">
      <c r="A55" s="337" t="s">
        <v>72</v>
      </c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9"/>
    </row>
    <row r="56" spans="1:12">
      <c r="A56" s="316" t="s">
        <v>57</v>
      </c>
      <c r="B56" s="317"/>
      <c r="C56" s="3" t="s">
        <v>12</v>
      </c>
      <c r="D56" s="3" t="s">
        <v>6</v>
      </c>
      <c r="E56" s="3" t="str">
        <f t="shared" ref="E56:E69" si="47">IF(D56="зеркало","Grit 600",IF(D56="шлифованная","Grit 320","mill finish"))</f>
        <v>mill finish</v>
      </c>
      <c r="F56" s="38">
        <v>20</v>
      </c>
      <c r="G56" s="39" t="s">
        <v>58</v>
      </c>
      <c r="H56" s="40">
        <v>20</v>
      </c>
      <c r="I56" s="39" t="s">
        <v>58</v>
      </c>
      <c r="J56" s="88">
        <v>2</v>
      </c>
      <c r="K56" s="102">
        <f t="shared" ref="K56:K69" si="48">(2*(F56+H56)/10*J56/100*100*7.93)/100</f>
        <v>1.2687999999999999</v>
      </c>
      <c r="L56" s="96">
        <v>241</v>
      </c>
    </row>
    <row r="57" spans="1:12">
      <c r="A57" s="316" t="s">
        <v>57</v>
      </c>
      <c r="B57" s="317"/>
      <c r="C57" s="3" t="s">
        <v>12</v>
      </c>
      <c r="D57" s="3" t="s">
        <v>6</v>
      </c>
      <c r="E57" s="3" t="str">
        <f t="shared" ref="E57" si="49">IF(D57="зеркало","Grit 600",IF(D57="шлифованная","Grit 320","mill finish"))</f>
        <v>mill finish</v>
      </c>
      <c r="F57" s="38">
        <v>25</v>
      </c>
      <c r="G57" s="39" t="s">
        <v>58</v>
      </c>
      <c r="H57" s="40">
        <v>25</v>
      </c>
      <c r="I57" s="39" t="s">
        <v>58</v>
      </c>
      <c r="J57" s="88">
        <v>1.5</v>
      </c>
      <c r="K57" s="102">
        <f t="shared" ref="K57" si="50">(2*(F57+H57)/10*J57/100*100*7.93)/100</f>
        <v>1.1894999999999998</v>
      </c>
      <c r="L57" s="96">
        <v>226</v>
      </c>
    </row>
    <row r="58" spans="1:12">
      <c r="A58" s="316" t="s">
        <v>57</v>
      </c>
      <c r="B58" s="317"/>
      <c r="C58" s="3" t="s">
        <v>12</v>
      </c>
      <c r="D58" s="3" t="s">
        <v>6</v>
      </c>
      <c r="E58" s="3" t="str">
        <f t="shared" si="47"/>
        <v>mill finish</v>
      </c>
      <c r="F58" s="38">
        <v>30</v>
      </c>
      <c r="G58" s="39" t="s">
        <v>58</v>
      </c>
      <c r="H58" s="40">
        <v>30</v>
      </c>
      <c r="I58" s="39" t="s">
        <v>58</v>
      </c>
      <c r="J58" s="88">
        <v>1.5</v>
      </c>
      <c r="K58" s="102">
        <f t="shared" si="48"/>
        <v>1.4274</v>
      </c>
      <c r="L58" s="96">
        <v>271</v>
      </c>
    </row>
    <row r="59" spans="1:12">
      <c r="A59" s="316" t="s">
        <v>57</v>
      </c>
      <c r="B59" s="317"/>
      <c r="C59" s="3" t="s">
        <v>12</v>
      </c>
      <c r="D59" s="3" t="s">
        <v>6</v>
      </c>
      <c r="E59" s="3" t="str">
        <f t="shared" ref="E59" si="51">IF(D59="зеркало","Grit 600",IF(D59="шлифованная","Grit 320","mill finish"))</f>
        <v>mill finish</v>
      </c>
      <c r="F59" s="38">
        <v>40</v>
      </c>
      <c r="G59" s="39" t="s">
        <v>58</v>
      </c>
      <c r="H59" s="40">
        <v>20</v>
      </c>
      <c r="I59" s="39" t="s">
        <v>58</v>
      </c>
      <c r="J59" s="88">
        <v>1.5</v>
      </c>
      <c r="K59" s="102">
        <f t="shared" ref="K59" si="52">(2*(F59+H59)/10*J59/100*100*7.93)/100</f>
        <v>1.4274</v>
      </c>
      <c r="L59" s="96">
        <v>271</v>
      </c>
    </row>
    <row r="60" spans="1:12">
      <c r="A60" s="316" t="s">
        <v>57</v>
      </c>
      <c r="B60" s="317"/>
      <c r="C60" s="3" t="s">
        <v>12</v>
      </c>
      <c r="D60" s="3" t="s">
        <v>6</v>
      </c>
      <c r="E60" s="3" t="str">
        <f t="shared" si="47"/>
        <v>mill finish</v>
      </c>
      <c r="F60" s="38">
        <v>40</v>
      </c>
      <c r="G60" s="39" t="s">
        <v>58</v>
      </c>
      <c r="H60" s="40">
        <v>40</v>
      </c>
      <c r="I60" s="39" t="s">
        <v>58</v>
      </c>
      <c r="J60" s="88">
        <v>1.5</v>
      </c>
      <c r="K60" s="102">
        <f t="shared" si="48"/>
        <v>1.9032</v>
      </c>
      <c r="L60" s="96">
        <v>361</v>
      </c>
    </row>
    <row r="61" spans="1:12">
      <c r="A61" s="316" t="s">
        <v>57</v>
      </c>
      <c r="B61" s="317"/>
      <c r="C61" s="3" t="s">
        <v>12</v>
      </c>
      <c r="D61" s="3" t="s">
        <v>6</v>
      </c>
      <c r="E61" s="3" t="str">
        <f t="shared" si="47"/>
        <v>mill finish</v>
      </c>
      <c r="F61" s="38">
        <v>40</v>
      </c>
      <c r="G61" s="39" t="s">
        <v>58</v>
      </c>
      <c r="H61" s="40">
        <v>40</v>
      </c>
      <c r="I61" s="39" t="s">
        <v>58</v>
      </c>
      <c r="J61" s="88">
        <v>2</v>
      </c>
      <c r="K61" s="102">
        <f t="shared" si="48"/>
        <v>2.5375999999999999</v>
      </c>
      <c r="L61" s="96">
        <v>481</v>
      </c>
    </row>
    <row r="62" spans="1:12">
      <c r="A62" s="316" t="s">
        <v>57</v>
      </c>
      <c r="B62" s="317"/>
      <c r="C62" s="3" t="s">
        <v>12</v>
      </c>
      <c r="D62" s="3" t="s">
        <v>6</v>
      </c>
      <c r="E62" s="3" t="str">
        <f t="shared" ref="E62" si="53">IF(D62="зеркало","Grit 600",IF(D62="шлифованная","Grit 320","mill finish"))</f>
        <v>mill finish</v>
      </c>
      <c r="F62" s="38">
        <v>50</v>
      </c>
      <c r="G62" s="39" t="s">
        <v>58</v>
      </c>
      <c r="H62" s="40">
        <v>25</v>
      </c>
      <c r="I62" s="39" t="s">
        <v>58</v>
      </c>
      <c r="J62" s="88">
        <v>2</v>
      </c>
      <c r="K62" s="102">
        <f t="shared" ref="K62" si="54">(2*(F62+H62)/10*J62/100*100*7.93)/100</f>
        <v>2.3789999999999996</v>
      </c>
      <c r="L62" s="113">
        <v>476</v>
      </c>
    </row>
    <row r="63" spans="1:12">
      <c r="A63" s="316" t="s">
        <v>57</v>
      </c>
      <c r="B63" s="317"/>
      <c r="C63" s="3" t="s">
        <v>12</v>
      </c>
      <c r="D63" s="3" t="s">
        <v>6</v>
      </c>
      <c r="E63" s="3" t="str">
        <f t="shared" si="47"/>
        <v>mill finish</v>
      </c>
      <c r="F63" s="38">
        <v>50</v>
      </c>
      <c r="G63" s="39" t="s">
        <v>58</v>
      </c>
      <c r="H63" s="40">
        <v>50</v>
      </c>
      <c r="I63" s="39" t="s">
        <v>58</v>
      </c>
      <c r="J63" s="88">
        <v>1.5</v>
      </c>
      <c r="K63" s="102">
        <f t="shared" si="48"/>
        <v>2.3789999999999996</v>
      </c>
      <c r="L63" s="113">
        <v>473</v>
      </c>
    </row>
    <row r="64" spans="1:12">
      <c r="A64" s="316" t="s">
        <v>57</v>
      </c>
      <c r="B64" s="317"/>
      <c r="C64" s="3" t="s">
        <v>12</v>
      </c>
      <c r="D64" s="3" t="s">
        <v>6</v>
      </c>
      <c r="E64" s="3" t="str">
        <f t="shared" ref="E64" si="55">IF(D64="зеркало","Grit 600",IF(D64="шлифованная","Grit 320","mill finish"))</f>
        <v>mill finish</v>
      </c>
      <c r="F64" s="38">
        <v>50</v>
      </c>
      <c r="G64" s="39" t="s">
        <v>58</v>
      </c>
      <c r="H64" s="40">
        <v>50</v>
      </c>
      <c r="I64" s="39" t="s">
        <v>58</v>
      </c>
      <c r="J64" s="88">
        <v>3</v>
      </c>
      <c r="K64" s="102">
        <f t="shared" ref="K64" si="56">(2*(F64+H64)/10*J64/100*100*7.93)/100</f>
        <v>4.7579999999999991</v>
      </c>
      <c r="L64" s="113">
        <v>1031</v>
      </c>
    </row>
    <row r="65" spans="1:12">
      <c r="A65" s="316" t="s">
        <v>57</v>
      </c>
      <c r="B65" s="317"/>
      <c r="C65" s="3" t="s">
        <v>12</v>
      </c>
      <c r="D65" s="3" t="s">
        <v>6</v>
      </c>
      <c r="E65" s="3" t="str">
        <f t="shared" si="47"/>
        <v>mill finish</v>
      </c>
      <c r="F65" s="38">
        <v>60</v>
      </c>
      <c r="G65" s="39" t="s">
        <v>58</v>
      </c>
      <c r="H65" s="40">
        <v>30</v>
      </c>
      <c r="I65" s="39" t="s">
        <v>58</v>
      </c>
      <c r="J65" s="88">
        <v>1.5</v>
      </c>
      <c r="K65" s="102">
        <f t="shared" si="48"/>
        <v>2.1410999999999998</v>
      </c>
      <c r="L65" s="96">
        <v>406</v>
      </c>
    </row>
    <row r="66" spans="1:12">
      <c r="A66" s="316" t="s">
        <v>57</v>
      </c>
      <c r="B66" s="317"/>
      <c r="C66" s="3" t="s">
        <v>12</v>
      </c>
      <c r="D66" s="3" t="s">
        <v>6</v>
      </c>
      <c r="E66" s="3" t="str">
        <f t="shared" ref="E66" si="57">IF(D66="зеркало","Grit 600",IF(D66="шлифованная","Grit 320","mill finish"))</f>
        <v>mill finish</v>
      </c>
      <c r="F66" s="38">
        <v>60</v>
      </c>
      <c r="G66" s="39" t="s">
        <v>58</v>
      </c>
      <c r="H66" s="40">
        <v>40</v>
      </c>
      <c r="I66" s="39" t="s">
        <v>58</v>
      </c>
      <c r="J66" s="88">
        <v>1.5</v>
      </c>
      <c r="K66" s="102">
        <f t="shared" ref="K66" si="58">(2*(F66+H66)/10*J66/100*100*7.93)/100</f>
        <v>2.3789999999999996</v>
      </c>
      <c r="L66" s="96">
        <v>451</v>
      </c>
    </row>
    <row r="67" spans="1:12">
      <c r="A67" s="316" t="s">
        <v>57</v>
      </c>
      <c r="B67" s="317"/>
      <c r="C67" s="3" t="s">
        <v>12</v>
      </c>
      <c r="D67" s="3" t="s">
        <v>6</v>
      </c>
      <c r="E67" s="3" t="str">
        <f t="shared" ref="E67" si="59">IF(D67="зеркало","Grit 600",IF(D67="шлифованная","Grit 320","mill finish"))</f>
        <v>mill finish</v>
      </c>
      <c r="F67" s="38">
        <v>60</v>
      </c>
      <c r="G67" s="39" t="s">
        <v>58</v>
      </c>
      <c r="H67" s="40">
        <v>60</v>
      </c>
      <c r="I67" s="39" t="s">
        <v>58</v>
      </c>
      <c r="J67" s="88">
        <v>2</v>
      </c>
      <c r="K67" s="102">
        <f t="shared" ref="K67" si="60">(2*(F67+H67)/10*J67/100*100*7.93)/100</f>
        <v>3.8064</v>
      </c>
      <c r="L67" s="96">
        <v>722</v>
      </c>
    </row>
    <row r="68" spans="1:12">
      <c r="A68" s="316" t="s">
        <v>57</v>
      </c>
      <c r="B68" s="317"/>
      <c r="C68" s="3" t="s">
        <v>12</v>
      </c>
      <c r="D68" s="3" t="s">
        <v>6</v>
      </c>
      <c r="E68" s="3" t="str">
        <f t="shared" si="47"/>
        <v>mill finish</v>
      </c>
      <c r="F68" s="38">
        <v>80</v>
      </c>
      <c r="G68" s="39" t="s">
        <v>58</v>
      </c>
      <c r="H68" s="40">
        <v>80</v>
      </c>
      <c r="I68" s="39" t="s">
        <v>58</v>
      </c>
      <c r="J68" s="88">
        <v>2</v>
      </c>
      <c r="K68" s="102">
        <f t="shared" si="48"/>
        <v>5.0751999999999997</v>
      </c>
      <c r="L68" s="113">
        <v>0</v>
      </c>
    </row>
    <row r="69" spans="1:12" ht="13.5" thickBot="1">
      <c r="A69" s="320" t="s">
        <v>57</v>
      </c>
      <c r="B69" s="321"/>
      <c r="C69" s="32" t="s">
        <v>12</v>
      </c>
      <c r="D69" s="32" t="s">
        <v>6</v>
      </c>
      <c r="E69" s="32" t="str">
        <f t="shared" si="47"/>
        <v>mill finish</v>
      </c>
      <c r="F69" s="59">
        <v>120</v>
      </c>
      <c r="G69" s="60" t="s">
        <v>58</v>
      </c>
      <c r="H69" s="61">
        <v>80</v>
      </c>
      <c r="I69" s="60" t="s">
        <v>58</v>
      </c>
      <c r="J69" s="93">
        <v>4</v>
      </c>
      <c r="K69" s="228">
        <f t="shared" si="48"/>
        <v>12.687999999999999</v>
      </c>
      <c r="L69" s="122">
        <v>3153</v>
      </c>
    </row>
  </sheetData>
  <mergeCells count="70">
    <mergeCell ref="A64:B64"/>
    <mergeCell ref="A42:B42"/>
    <mergeCell ref="A62:B62"/>
    <mergeCell ref="A45:B45"/>
    <mergeCell ref="A59:B59"/>
    <mergeCell ref="A58:B58"/>
    <mergeCell ref="A57:B57"/>
    <mergeCell ref="A55:L55"/>
    <mergeCell ref="A49:B49"/>
    <mergeCell ref="A50:B50"/>
    <mergeCell ref="A52:B52"/>
    <mergeCell ref="A53:B53"/>
    <mergeCell ref="A69:B69"/>
    <mergeCell ref="A67:B67"/>
    <mergeCell ref="A60:B60"/>
    <mergeCell ref="A43:B43"/>
    <mergeCell ref="A47:B47"/>
    <mergeCell ref="A48:B48"/>
    <mergeCell ref="A51:B51"/>
    <mergeCell ref="A68:B68"/>
    <mergeCell ref="A66:B66"/>
    <mergeCell ref="A61:B61"/>
    <mergeCell ref="A46:B46"/>
    <mergeCell ref="A44:B44"/>
    <mergeCell ref="A56:B56"/>
    <mergeCell ref="A63:B63"/>
    <mergeCell ref="A65:B65"/>
    <mergeCell ref="A54:B54"/>
    <mergeCell ref="A25:B25"/>
    <mergeCell ref="A26:B26"/>
    <mergeCell ref="A27:B27"/>
    <mergeCell ref="A29:B29"/>
    <mergeCell ref="A41:B41"/>
    <mergeCell ref="A40:B40"/>
    <mergeCell ref="A37:B37"/>
    <mergeCell ref="A35:B35"/>
    <mergeCell ref="A33:L33"/>
    <mergeCell ref="A36:B36"/>
    <mergeCell ref="A38:B38"/>
    <mergeCell ref="A39:B39"/>
    <mergeCell ref="A13:B13"/>
    <mergeCell ref="A1:L1"/>
    <mergeCell ref="A2:B2"/>
    <mergeCell ref="F2:J2"/>
    <mergeCell ref="A3:L3"/>
    <mergeCell ref="A8:B8"/>
    <mergeCell ref="A4:B4"/>
    <mergeCell ref="A6:B6"/>
    <mergeCell ref="A5:B5"/>
    <mergeCell ref="A7:B7"/>
    <mergeCell ref="A9:B9"/>
    <mergeCell ref="A11:B11"/>
    <mergeCell ref="A12:B12"/>
    <mergeCell ref="A10:B10"/>
    <mergeCell ref="A14:B14"/>
    <mergeCell ref="A15:B15"/>
    <mergeCell ref="A16:B16"/>
    <mergeCell ref="A21:B21"/>
    <mergeCell ref="A34:B34"/>
    <mergeCell ref="A32:B32"/>
    <mergeCell ref="A24:B24"/>
    <mergeCell ref="A18:B18"/>
    <mergeCell ref="A20:B20"/>
    <mergeCell ref="A28:B28"/>
    <mergeCell ref="A17:B17"/>
    <mergeCell ref="A19:B19"/>
    <mergeCell ref="A22:B22"/>
    <mergeCell ref="A23:B23"/>
    <mergeCell ref="A30:B30"/>
    <mergeCell ref="A31:B31"/>
  </mergeCells>
  <printOptions horizontalCentered="1"/>
  <pageMargins left="0.23622047244094491" right="0.23622047244094491" top="1.78125" bottom="0.78740157480314965" header="0.31496062992125984" footer="0.31496062992125984"/>
  <pageSetup paperSize="9" scale="78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61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2" bestFit="1" customWidth="1"/>
    <col min="10" max="10" width="8.85546875" customWidth="1"/>
    <col min="11" max="11" width="8.28515625" bestFit="1" customWidth="1"/>
    <col min="12" max="12" width="12.140625" customWidth="1"/>
  </cols>
  <sheetData>
    <row r="1" spans="1:12" ht="18.75" thickBot="1">
      <c r="A1" s="322" t="s">
        <v>60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</row>
    <row r="2" spans="1:12" ht="26.25" thickBot="1">
      <c r="A2" s="325" t="s">
        <v>14</v>
      </c>
      <c r="B2" s="326"/>
      <c r="C2" s="77" t="s">
        <v>15</v>
      </c>
      <c r="D2" s="77" t="s">
        <v>3</v>
      </c>
      <c r="E2" s="77" t="s">
        <v>3</v>
      </c>
      <c r="F2" s="326" t="s">
        <v>26</v>
      </c>
      <c r="G2" s="326"/>
      <c r="H2" s="326"/>
      <c r="I2" s="326"/>
      <c r="J2" s="326"/>
      <c r="K2" s="78" t="s">
        <v>27</v>
      </c>
      <c r="L2" s="79" t="s">
        <v>28</v>
      </c>
    </row>
    <row r="3" spans="1:12" ht="13.5" thickBot="1">
      <c r="A3" s="340" t="s">
        <v>74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2"/>
    </row>
    <row r="4" spans="1:12">
      <c r="A4" s="318" t="s">
        <v>59</v>
      </c>
      <c r="B4" s="319"/>
      <c r="C4" s="19" t="s">
        <v>22</v>
      </c>
      <c r="D4" s="19" t="s">
        <v>35</v>
      </c>
      <c r="E4" s="19" t="str">
        <f t="shared" ref="E4" si="0">IF(D4="зеркало","Grit 600",IF(D4="шлифованная","Grit 320","матовая"))</f>
        <v>Grit 600</v>
      </c>
      <c r="F4" s="65">
        <v>15</v>
      </c>
      <c r="G4" s="66" t="s">
        <v>58</v>
      </c>
      <c r="H4" s="67">
        <v>15</v>
      </c>
      <c r="I4" s="66" t="s">
        <v>58</v>
      </c>
      <c r="J4" s="68">
        <v>1</v>
      </c>
      <c r="K4" s="80">
        <f t="shared" ref="K4" si="1">(2*(F4+H4)/10*J4/100*100*7.93)/100</f>
        <v>0.4758</v>
      </c>
      <c r="L4" s="95">
        <v>72</v>
      </c>
    </row>
    <row r="5" spans="1:12">
      <c r="A5" s="332" t="s">
        <v>59</v>
      </c>
      <c r="B5" s="333"/>
      <c r="C5" s="4" t="s">
        <v>22</v>
      </c>
      <c r="D5" s="4" t="s">
        <v>35</v>
      </c>
      <c r="E5" s="4" t="str">
        <f t="shared" ref="E5:E9" si="2">IF(D5="зеркало","Grit 600",IF(D5="шлифованная","Grit 320","матовая"))</f>
        <v>Grit 600</v>
      </c>
      <c r="F5" s="12">
        <v>15</v>
      </c>
      <c r="G5" s="48" t="s">
        <v>58</v>
      </c>
      <c r="H5" s="49">
        <v>15</v>
      </c>
      <c r="I5" s="48" t="s">
        <v>58</v>
      </c>
      <c r="J5" s="50">
        <v>1.5</v>
      </c>
      <c r="K5" s="10">
        <f t="shared" ref="K5" si="3">(2*(F5+H5)/10*J5/100*100*7.93)/100</f>
        <v>0.7137</v>
      </c>
      <c r="L5" s="260">
        <v>100</v>
      </c>
    </row>
    <row r="6" spans="1:12">
      <c r="A6" s="332" t="s">
        <v>59</v>
      </c>
      <c r="B6" s="333"/>
      <c r="C6" s="4" t="s">
        <v>22</v>
      </c>
      <c r="D6" s="4" t="s">
        <v>35</v>
      </c>
      <c r="E6" s="4" t="str">
        <f t="shared" si="2"/>
        <v>Grit 600</v>
      </c>
      <c r="F6" s="12">
        <v>20</v>
      </c>
      <c r="G6" s="48" t="s">
        <v>58</v>
      </c>
      <c r="H6" s="49">
        <v>20</v>
      </c>
      <c r="I6" s="48" t="s">
        <v>58</v>
      </c>
      <c r="J6" s="50">
        <v>1</v>
      </c>
      <c r="K6" s="10">
        <f t="shared" ref="K6" si="4">(2*(F6+H6)/10*J6/100*100*7.93)/100</f>
        <v>0.63439999999999996</v>
      </c>
      <c r="L6" s="260">
        <v>102</v>
      </c>
    </row>
    <row r="7" spans="1:12">
      <c r="A7" s="316" t="s">
        <v>59</v>
      </c>
      <c r="B7" s="317"/>
      <c r="C7" s="3" t="s">
        <v>22</v>
      </c>
      <c r="D7" s="3" t="s">
        <v>35</v>
      </c>
      <c r="E7" s="3" t="str">
        <f t="shared" si="2"/>
        <v>Grit 600</v>
      </c>
      <c r="F7" s="38">
        <v>20</v>
      </c>
      <c r="G7" s="39" t="s">
        <v>58</v>
      </c>
      <c r="H7" s="40">
        <v>20</v>
      </c>
      <c r="I7" s="39" t="s">
        <v>58</v>
      </c>
      <c r="J7" s="41">
        <v>1.2</v>
      </c>
      <c r="K7" s="9">
        <f t="shared" ref="K7:K12" si="5">(2*(F7+H7)/10*J7/100*100*7.93)/100</f>
        <v>0.76127999999999996</v>
      </c>
      <c r="L7" s="96">
        <v>120</v>
      </c>
    </row>
    <row r="8" spans="1:12">
      <c r="A8" s="316" t="s">
        <v>59</v>
      </c>
      <c r="B8" s="317"/>
      <c r="C8" s="3" t="s">
        <v>22</v>
      </c>
      <c r="D8" s="3" t="s">
        <v>35</v>
      </c>
      <c r="E8" s="3" t="str">
        <f t="shared" si="2"/>
        <v>Grit 600</v>
      </c>
      <c r="F8" s="38">
        <v>20</v>
      </c>
      <c r="G8" s="39" t="s">
        <v>58</v>
      </c>
      <c r="H8" s="40">
        <v>20</v>
      </c>
      <c r="I8" s="39" t="s">
        <v>58</v>
      </c>
      <c r="J8" s="41">
        <v>1.5</v>
      </c>
      <c r="K8" s="9">
        <f t="shared" ref="K8:K9" si="6">(2*(F8+H8)/10*J8/100*100*7.93)/100</f>
        <v>0.9516</v>
      </c>
      <c r="L8" s="96">
        <v>138</v>
      </c>
    </row>
    <row r="9" spans="1:12">
      <c r="A9" s="316" t="s">
        <v>59</v>
      </c>
      <c r="B9" s="317"/>
      <c r="C9" s="3" t="s">
        <v>22</v>
      </c>
      <c r="D9" s="3" t="s">
        <v>35</v>
      </c>
      <c r="E9" s="3" t="str">
        <f t="shared" si="2"/>
        <v>Grit 600</v>
      </c>
      <c r="F9" s="38">
        <v>25</v>
      </c>
      <c r="G9" s="39" t="s">
        <v>58</v>
      </c>
      <c r="H9" s="40">
        <v>25</v>
      </c>
      <c r="I9" s="39" t="s">
        <v>58</v>
      </c>
      <c r="J9" s="41">
        <v>1</v>
      </c>
      <c r="K9" s="9">
        <f t="shared" si="6"/>
        <v>0.79299999999999993</v>
      </c>
      <c r="L9" s="260">
        <v>108</v>
      </c>
    </row>
    <row r="10" spans="1:12">
      <c r="A10" s="316" t="s">
        <v>59</v>
      </c>
      <c r="B10" s="317"/>
      <c r="C10" s="3" t="s">
        <v>22</v>
      </c>
      <c r="D10" s="3" t="s">
        <v>35</v>
      </c>
      <c r="E10" s="3" t="str">
        <f t="shared" ref="E10" si="7">IF(D10="зеркало","Grit 600",IF(D10="шлифованная","Grit 320","матовая"))</f>
        <v>Grit 600</v>
      </c>
      <c r="F10" s="38">
        <v>25</v>
      </c>
      <c r="G10" s="39" t="s">
        <v>58</v>
      </c>
      <c r="H10" s="40">
        <v>25</v>
      </c>
      <c r="I10" s="39" t="s">
        <v>58</v>
      </c>
      <c r="J10" s="41">
        <v>1.2</v>
      </c>
      <c r="K10" s="9">
        <f t="shared" ref="K10" si="8">(2*(F10+H10)/10*J10/100*100*7.93)/100</f>
        <v>0.9516</v>
      </c>
      <c r="L10" s="96">
        <v>150</v>
      </c>
    </row>
    <row r="11" spans="1:12">
      <c r="A11" s="316" t="s">
        <v>59</v>
      </c>
      <c r="B11" s="317"/>
      <c r="C11" s="3" t="s">
        <v>22</v>
      </c>
      <c r="D11" s="3" t="s">
        <v>35</v>
      </c>
      <c r="E11" s="3" t="str">
        <f t="shared" ref="E11" si="9">IF(D11="зеркало","Grit 600",IF(D11="шлифованная","Grit 320","матовая"))</f>
        <v>Grit 600</v>
      </c>
      <c r="F11" s="38">
        <v>25</v>
      </c>
      <c r="G11" s="39" t="s">
        <v>58</v>
      </c>
      <c r="H11" s="40">
        <v>25</v>
      </c>
      <c r="I11" s="39" t="s">
        <v>58</v>
      </c>
      <c r="J11" s="41">
        <v>1.5</v>
      </c>
      <c r="K11" s="9">
        <f t="shared" ref="K11" si="10">(2*(F11+H11)/10*J11/100*100*7.93)/100</f>
        <v>1.1894999999999998</v>
      </c>
      <c r="L11" s="96">
        <v>172</v>
      </c>
    </row>
    <row r="12" spans="1:12">
      <c r="A12" s="316" t="s">
        <v>59</v>
      </c>
      <c r="B12" s="317"/>
      <c r="C12" s="3" t="s">
        <v>22</v>
      </c>
      <c r="D12" s="3" t="s">
        <v>35</v>
      </c>
      <c r="E12" s="3" t="str">
        <f t="shared" ref="E12" si="11">IF(D12="зеркало","Grit 600",IF(D12="шлифованная","Grit 320","матовая"))</f>
        <v>Grit 600</v>
      </c>
      <c r="F12" s="38">
        <v>30</v>
      </c>
      <c r="G12" s="39" t="s">
        <v>58</v>
      </c>
      <c r="H12" s="40">
        <v>30</v>
      </c>
      <c r="I12" s="39" t="s">
        <v>58</v>
      </c>
      <c r="J12" s="41">
        <v>1</v>
      </c>
      <c r="K12" s="9">
        <f t="shared" si="5"/>
        <v>0.9516</v>
      </c>
      <c r="L12" s="96">
        <v>153</v>
      </c>
    </row>
    <row r="13" spans="1:12">
      <c r="A13" s="316" t="s">
        <v>59</v>
      </c>
      <c r="B13" s="317"/>
      <c r="C13" s="3" t="s">
        <v>22</v>
      </c>
      <c r="D13" s="3" t="s">
        <v>35</v>
      </c>
      <c r="E13" s="3" t="str">
        <f t="shared" ref="E13:E25" si="12">IF(D13="зеркало","Grit 600",IF(D13="шлифованная","Grit 320","матовая"))</f>
        <v>Grit 600</v>
      </c>
      <c r="F13" s="38">
        <v>30</v>
      </c>
      <c r="G13" s="39" t="s">
        <v>58</v>
      </c>
      <c r="H13" s="40">
        <v>30</v>
      </c>
      <c r="I13" s="39" t="s">
        <v>58</v>
      </c>
      <c r="J13" s="41">
        <v>1.2</v>
      </c>
      <c r="K13" s="9">
        <f t="shared" ref="K13:K25" si="13">(2*(F13+H13)/10*J13/100*100*7.93)/100</f>
        <v>1.1419199999999998</v>
      </c>
      <c r="L13" s="96">
        <v>180</v>
      </c>
    </row>
    <row r="14" spans="1:12">
      <c r="A14" s="316" t="s">
        <v>59</v>
      </c>
      <c r="B14" s="317"/>
      <c r="C14" s="3" t="s">
        <v>22</v>
      </c>
      <c r="D14" s="3" t="s">
        <v>35</v>
      </c>
      <c r="E14" s="3" t="str">
        <f t="shared" si="12"/>
        <v>Grit 600</v>
      </c>
      <c r="F14" s="38">
        <v>30</v>
      </c>
      <c r="G14" s="39" t="s">
        <v>58</v>
      </c>
      <c r="H14" s="40">
        <v>30</v>
      </c>
      <c r="I14" s="39" t="s">
        <v>58</v>
      </c>
      <c r="J14" s="41">
        <v>1.5</v>
      </c>
      <c r="K14" s="9">
        <f t="shared" si="13"/>
        <v>1.4274</v>
      </c>
      <c r="L14" s="96">
        <v>206</v>
      </c>
    </row>
    <row r="15" spans="1:12">
      <c r="A15" s="316" t="s">
        <v>59</v>
      </c>
      <c r="B15" s="317"/>
      <c r="C15" s="3" t="s">
        <v>22</v>
      </c>
      <c r="D15" s="3" t="s">
        <v>35</v>
      </c>
      <c r="E15" s="3" t="str">
        <f t="shared" ref="E15" si="14">IF(D15="зеркало","Grit 600",IF(D15="шлифованная","Grit 320","матовая"))</f>
        <v>Grit 600</v>
      </c>
      <c r="F15" s="38">
        <v>40</v>
      </c>
      <c r="G15" s="39" t="s">
        <v>58</v>
      </c>
      <c r="H15" s="40">
        <v>20</v>
      </c>
      <c r="I15" s="39" t="s">
        <v>58</v>
      </c>
      <c r="J15" s="41">
        <v>1</v>
      </c>
      <c r="K15" s="9">
        <f t="shared" ref="K15" si="15">(2*(F15+H15)/10*J15/100*100*7.93)/100</f>
        <v>0.9516</v>
      </c>
      <c r="L15" s="96">
        <v>153</v>
      </c>
    </row>
    <row r="16" spans="1:12">
      <c r="A16" s="316" t="s">
        <v>59</v>
      </c>
      <c r="B16" s="317"/>
      <c r="C16" s="3" t="s">
        <v>22</v>
      </c>
      <c r="D16" s="3" t="s">
        <v>35</v>
      </c>
      <c r="E16" s="3" t="str">
        <f t="shared" si="12"/>
        <v>Grit 600</v>
      </c>
      <c r="F16" s="38">
        <v>40</v>
      </c>
      <c r="G16" s="39" t="s">
        <v>58</v>
      </c>
      <c r="H16" s="40">
        <v>20</v>
      </c>
      <c r="I16" s="39" t="s">
        <v>58</v>
      </c>
      <c r="J16" s="41">
        <v>1.2</v>
      </c>
      <c r="K16" s="9">
        <f t="shared" si="13"/>
        <v>1.1419199999999998</v>
      </c>
      <c r="L16" s="96">
        <v>180</v>
      </c>
    </row>
    <row r="17" spans="1:12">
      <c r="A17" s="316" t="s">
        <v>59</v>
      </c>
      <c r="B17" s="317"/>
      <c r="C17" s="3" t="s">
        <v>22</v>
      </c>
      <c r="D17" s="3" t="s">
        <v>35</v>
      </c>
      <c r="E17" s="3" t="str">
        <f t="shared" si="12"/>
        <v>Grit 600</v>
      </c>
      <c r="F17" s="38">
        <v>40</v>
      </c>
      <c r="G17" s="39" t="s">
        <v>58</v>
      </c>
      <c r="H17" s="40">
        <v>20</v>
      </c>
      <c r="I17" s="39" t="s">
        <v>58</v>
      </c>
      <c r="J17" s="41">
        <v>1.5</v>
      </c>
      <c r="K17" s="9">
        <f t="shared" si="13"/>
        <v>1.4274</v>
      </c>
      <c r="L17" s="96">
        <v>206</v>
      </c>
    </row>
    <row r="18" spans="1:12">
      <c r="A18" s="316" t="s">
        <v>59</v>
      </c>
      <c r="B18" s="317"/>
      <c r="C18" s="3" t="s">
        <v>22</v>
      </c>
      <c r="D18" s="3" t="s">
        <v>35</v>
      </c>
      <c r="E18" s="3" t="str">
        <f t="shared" ref="E18" si="16">IF(D18="зеркало","Grit 600",IF(D18="шлифованная","Grit 320","матовая"))</f>
        <v>Grit 600</v>
      </c>
      <c r="F18" s="38">
        <v>40</v>
      </c>
      <c r="G18" s="39" t="s">
        <v>58</v>
      </c>
      <c r="H18" s="40">
        <v>40</v>
      </c>
      <c r="I18" s="39" t="s">
        <v>58</v>
      </c>
      <c r="J18" s="41">
        <v>1</v>
      </c>
      <c r="K18" s="9">
        <f t="shared" ref="K18" si="17">(2*(F18+H18)/10*J18/100*100*7.93)/100</f>
        <v>1.2687999999999999</v>
      </c>
      <c r="L18" s="113">
        <v>183</v>
      </c>
    </row>
    <row r="19" spans="1:12">
      <c r="A19" s="316" t="s">
        <v>59</v>
      </c>
      <c r="B19" s="317"/>
      <c r="C19" s="3" t="s">
        <v>22</v>
      </c>
      <c r="D19" s="3" t="s">
        <v>35</v>
      </c>
      <c r="E19" s="3" t="str">
        <f t="shared" si="12"/>
        <v>Grit 600</v>
      </c>
      <c r="F19" s="38">
        <v>40</v>
      </c>
      <c r="G19" s="39" t="s">
        <v>58</v>
      </c>
      <c r="H19" s="40">
        <v>40</v>
      </c>
      <c r="I19" s="39" t="s">
        <v>58</v>
      </c>
      <c r="J19" s="41">
        <v>1</v>
      </c>
      <c r="K19" s="9">
        <f t="shared" si="13"/>
        <v>1.2687999999999999</v>
      </c>
      <c r="L19" s="113">
        <v>183</v>
      </c>
    </row>
    <row r="20" spans="1:12">
      <c r="A20" s="316" t="s">
        <v>59</v>
      </c>
      <c r="B20" s="317"/>
      <c r="C20" s="3" t="s">
        <v>22</v>
      </c>
      <c r="D20" s="3" t="s">
        <v>35</v>
      </c>
      <c r="E20" s="3" t="str">
        <f t="shared" ref="E20" si="18">IF(D20="зеркало","Grit 600",IF(D20="шлифованная","Grit 320","матовая"))</f>
        <v>Grit 600</v>
      </c>
      <c r="F20" s="38">
        <v>40</v>
      </c>
      <c r="G20" s="39" t="s">
        <v>58</v>
      </c>
      <c r="H20" s="40">
        <v>40</v>
      </c>
      <c r="I20" s="39" t="s">
        <v>58</v>
      </c>
      <c r="J20" s="41">
        <v>1.2</v>
      </c>
      <c r="K20" s="9">
        <f t="shared" ref="K20" si="19">(2*(F20+H20)/10*J20/100*100*7.93)/100</f>
        <v>1.5225599999999999</v>
      </c>
      <c r="L20" s="113">
        <v>220</v>
      </c>
    </row>
    <row r="21" spans="1:12">
      <c r="A21" s="316" t="s">
        <v>59</v>
      </c>
      <c r="B21" s="317"/>
      <c r="C21" s="3" t="s">
        <v>22</v>
      </c>
      <c r="D21" s="3" t="s">
        <v>35</v>
      </c>
      <c r="E21" s="3" t="str">
        <f t="shared" si="12"/>
        <v>Grit 600</v>
      </c>
      <c r="F21" s="38">
        <v>40</v>
      </c>
      <c r="G21" s="39" t="s">
        <v>58</v>
      </c>
      <c r="H21" s="40">
        <v>40</v>
      </c>
      <c r="I21" s="39" t="s">
        <v>58</v>
      </c>
      <c r="J21" s="41">
        <v>1.2</v>
      </c>
      <c r="K21" s="9">
        <f t="shared" si="13"/>
        <v>1.5225599999999999</v>
      </c>
      <c r="L21" s="113">
        <v>220</v>
      </c>
    </row>
    <row r="22" spans="1:12">
      <c r="A22" s="316" t="s">
        <v>59</v>
      </c>
      <c r="B22" s="317"/>
      <c r="C22" s="3" t="s">
        <v>22</v>
      </c>
      <c r="D22" s="3" t="s">
        <v>35</v>
      </c>
      <c r="E22" s="3" t="str">
        <f t="shared" si="12"/>
        <v>Grit 600</v>
      </c>
      <c r="F22" s="38">
        <v>40</v>
      </c>
      <c r="G22" s="39" t="s">
        <v>58</v>
      </c>
      <c r="H22" s="40">
        <v>40</v>
      </c>
      <c r="I22" s="39" t="s">
        <v>58</v>
      </c>
      <c r="J22" s="41">
        <v>1.5</v>
      </c>
      <c r="K22" s="9">
        <f t="shared" si="13"/>
        <v>1.9032</v>
      </c>
      <c r="L22" s="96">
        <v>275</v>
      </c>
    </row>
    <row r="23" spans="1:12">
      <c r="A23" s="316" t="s">
        <v>59</v>
      </c>
      <c r="B23" s="317"/>
      <c r="C23" s="3" t="s">
        <v>22</v>
      </c>
      <c r="D23" s="3" t="s">
        <v>35</v>
      </c>
      <c r="E23" s="3" t="str">
        <f t="shared" ref="E23" si="20">IF(D23="зеркало","Grit 600",IF(D23="шлифованная","Grit 320","матовая"))</f>
        <v>Grit 600</v>
      </c>
      <c r="F23" s="38">
        <v>40</v>
      </c>
      <c r="G23" s="39" t="s">
        <v>58</v>
      </c>
      <c r="H23" s="40">
        <v>40</v>
      </c>
      <c r="I23" s="39" t="s">
        <v>58</v>
      </c>
      <c r="J23" s="41">
        <v>2</v>
      </c>
      <c r="K23" s="9">
        <f t="shared" ref="K23" si="21">(2*(F23+H23)/10*J23/100*100*7.93)/100</f>
        <v>2.5375999999999999</v>
      </c>
      <c r="L23" s="96">
        <v>366</v>
      </c>
    </row>
    <row r="24" spans="1:12">
      <c r="A24" s="316" t="s">
        <v>59</v>
      </c>
      <c r="B24" s="317"/>
      <c r="C24" s="3" t="s">
        <v>22</v>
      </c>
      <c r="D24" s="3" t="s">
        <v>35</v>
      </c>
      <c r="E24" s="3" t="str">
        <f t="shared" ref="E24" si="22">IF(D24="зеркало","Grit 600",IF(D24="шлифованная","Grit 320","матовая"))</f>
        <v>Grit 600</v>
      </c>
      <c r="F24" s="38">
        <v>50</v>
      </c>
      <c r="G24" s="39" t="s">
        <v>58</v>
      </c>
      <c r="H24" s="40">
        <v>25</v>
      </c>
      <c r="I24" s="39" t="s">
        <v>58</v>
      </c>
      <c r="J24" s="41">
        <v>1.5</v>
      </c>
      <c r="K24" s="9">
        <f t="shared" ref="K24" si="23">(2*(F24+H24)/10*J24/100*100*7.93)/100</f>
        <v>1.7842499999999999</v>
      </c>
      <c r="L24" s="96">
        <v>241</v>
      </c>
    </row>
    <row r="25" spans="1:12" ht="13.5" thickBot="1">
      <c r="A25" s="343" t="s">
        <v>59</v>
      </c>
      <c r="B25" s="344"/>
      <c r="C25" s="24" t="s">
        <v>22</v>
      </c>
      <c r="D25" s="24" t="s">
        <v>35</v>
      </c>
      <c r="E25" s="24" t="str">
        <f t="shared" si="12"/>
        <v>Grit 600</v>
      </c>
      <c r="F25" s="43">
        <v>50</v>
      </c>
      <c r="G25" s="44" t="s">
        <v>58</v>
      </c>
      <c r="H25" s="45">
        <v>50</v>
      </c>
      <c r="I25" s="44" t="s">
        <v>58</v>
      </c>
      <c r="J25" s="46">
        <v>1.5</v>
      </c>
      <c r="K25" s="76">
        <f t="shared" si="13"/>
        <v>2.3789999999999996</v>
      </c>
      <c r="L25" s="98">
        <v>322</v>
      </c>
    </row>
    <row r="26" spans="1:12" ht="13.5" thickBot="1">
      <c r="A26" s="345" t="s">
        <v>73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7"/>
    </row>
    <row r="27" spans="1:12">
      <c r="A27" s="318" t="s">
        <v>59</v>
      </c>
      <c r="B27" s="319"/>
      <c r="C27" s="19" t="s">
        <v>22</v>
      </c>
      <c r="D27" s="19" t="s">
        <v>29</v>
      </c>
      <c r="E27" s="19" t="s">
        <v>71</v>
      </c>
      <c r="F27" s="65">
        <v>20</v>
      </c>
      <c r="G27" s="66" t="s">
        <v>58</v>
      </c>
      <c r="H27" s="67">
        <v>20</v>
      </c>
      <c r="I27" s="66" t="s">
        <v>58</v>
      </c>
      <c r="J27" s="68">
        <v>1</v>
      </c>
      <c r="K27" s="80">
        <f t="shared" ref="K27:K30" si="24">(2*(F27+H27)/10*J27/100*100*7.93)/100</f>
        <v>0.63439999999999996</v>
      </c>
      <c r="L27" s="95">
        <v>100</v>
      </c>
    </row>
    <row r="28" spans="1:12">
      <c r="A28" s="316" t="s">
        <v>59</v>
      </c>
      <c r="B28" s="317"/>
      <c r="C28" s="3" t="s">
        <v>22</v>
      </c>
      <c r="D28" s="3" t="s">
        <v>29</v>
      </c>
      <c r="E28" s="3" t="str">
        <f t="shared" ref="E28:E30" si="25">IF(D28="зеркало","Grit 600",IF(D28="шлифованная","Grit 320","матовая"))</f>
        <v>Grit 320</v>
      </c>
      <c r="F28" s="38">
        <v>20</v>
      </c>
      <c r="G28" s="39" t="s">
        <v>58</v>
      </c>
      <c r="H28" s="40">
        <v>20</v>
      </c>
      <c r="I28" s="39" t="s">
        <v>58</v>
      </c>
      <c r="J28" s="41">
        <v>1.2</v>
      </c>
      <c r="K28" s="9">
        <f t="shared" si="24"/>
        <v>0.76127999999999996</v>
      </c>
      <c r="L28" s="96">
        <v>117</v>
      </c>
    </row>
    <row r="29" spans="1:12">
      <c r="A29" s="316" t="s">
        <v>59</v>
      </c>
      <c r="B29" s="317"/>
      <c r="C29" s="3" t="s">
        <v>22</v>
      </c>
      <c r="D29" s="3" t="s">
        <v>29</v>
      </c>
      <c r="E29" s="3" t="str">
        <f t="shared" ref="E29" si="26">IF(D29="зеркало","Grit 600",IF(D29="шлифованная","Grit 320","матовая"))</f>
        <v>Grit 320</v>
      </c>
      <c r="F29" s="38">
        <v>20</v>
      </c>
      <c r="G29" s="39" t="s">
        <v>58</v>
      </c>
      <c r="H29" s="40">
        <v>20</v>
      </c>
      <c r="I29" s="39" t="s">
        <v>58</v>
      </c>
      <c r="J29" s="41">
        <v>1.5</v>
      </c>
      <c r="K29" s="9">
        <f t="shared" ref="K29" si="27">(2*(F29+H29)/10*J29/100*100*7.93)/100</f>
        <v>0.9516</v>
      </c>
      <c r="L29" s="96">
        <v>134</v>
      </c>
    </row>
    <row r="30" spans="1:12">
      <c r="A30" s="316" t="s">
        <v>59</v>
      </c>
      <c r="B30" s="317"/>
      <c r="C30" s="3" t="s">
        <v>22</v>
      </c>
      <c r="D30" s="3" t="s">
        <v>29</v>
      </c>
      <c r="E30" s="3" t="str">
        <f t="shared" si="25"/>
        <v>Grit 320</v>
      </c>
      <c r="F30" s="38">
        <v>25</v>
      </c>
      <c r="G30" s="39" t="s">
        <v>58</v>
      </c>
      <c r="H30" s="40">
        <v>25</v>
      </c>
      <c r="I30" s="39" t="s">
        <v>58</v>
      </c>
      <c r="J30" s="41">
        <v>1</v>
      </c>
      <c r="K30" s="9">
        <f t="shared" si="24"/>
        <v>0.79299999999999993</v>
      </c>
      <c r="L30" s="96">
        <v>125</v>
      </c>
    </row>
    <row r="31" spans="1:12">
      <c r="A31" s="316" t="s">
        <v>59</v>
      </c>
      <c r="B31" s="317"/>
      <c r="C31" s="3" t="s">
        <v>22</v>
      </c>
      <c r="D31" s="3" t="s">
        <v>29</v>
      </c>
      <c r="E31" s="3" t="str">
        <f t="shared" ref="E31:E40" si="28">IF(D31="зеркало","Grit 600",IF(D31="шлифованная","Grit 320","матовая"))</f>
        <v>Grit 320</v>
      </c>
      <c r="F31" s="38">
        <v>25</v>
      </c>
      <c r="G31" s="39" t="s">
        <v>58</v>
      </c>
      <c r="H31" s="40">
        <v>25</v>
      </c>
      <c r="I31" s="39" t="s">
        <v>58</v>
      </c>
      <c r="J31" s="41">
        <v>1.2</v>
      </c>
      <c r="K31" s="9">
        <f t="shared" ref="K31:K40" si="29">(2*(F31+H31)/10*J31/100*100*7.93)/100</f>
        <v>0.9516</v>
      </c>
      <c r="L31" s="96">
        <v>146</v>
      </c>
    </row>
    <row r="32" spans="1:12">
      <c r="A32" s="316" t="s">
        <v>59</v>
      </c>
      <c r="B32" s="317"/>
      <c r="C32" s="3" t="s">
        <v>22</v>
      </c>
      <c r="D32" s="3" t="s">
        <v>29</v>
      </c>
      <c r="E32" s="3" t="str">
        <f t="shared" si="28"/>
        <v>Grit 320</v>
      </c>
      <c r="F32" s="38">
        <v>25</v>
      </c>
      <c r="G32" s="39" t="s">
        <v>58</v>
      </c>
      <c r="H32" s="40">
        <v>25</v>
      </c>
      <c r="I32" s="39" t="s">
        <v>58</v>
      </c>
      <c r="J32" s="41">
        <v>1.5</v>
      </c>
      <c r="K32" s="9">
        <f t="shared" si="29"/>
        <v>1.1894999999999998</v>
      </c>
      <c r="L32" s="96">
        <v>168</v>
      </c>
    </row>
    <row r="33" spans="1:12">
      <c r="A33" s="316" t="s">
        <v>59</v>
      </c>
      <c r="B33" s="317"/>
      <c r="C33" s="3" t="s">
        <v>22</v>
      </c>
      <c r="D33" s="3" t="s">
        <v>29</v>
      </c>
      <c r="E33" s="3" t="str">
        <f t="shared" si="28"/>
        <v>Grit 320</v>
      </c>
      <c r="F33" s="38">
        <v>30</v>
      </c>
      <c r="G33" s="39" t="s">
        <v>58</v>
      </c>
      <c r="H33" s="40">
        <v>30</v>
      </c>
      <c r="I33" s="39" t="s">
        <v>58</v>
      </c>
      <c r="J33" s="41">
        <v>1</v>
      </c>
      <c r="K33" s="9">
        <f t="shared" si="29"/>
        <v>0.9516</v>
      </c>
      <c r="L33" s="96">
        <v>149</v>
      </c>
    </row>
    <row r="34" spans="1:12">
      <c r="A34" s="316" t="s">
        <v>59</v>
      </c>
      <c r="B34" s="317"/>
      <c r="C34" s="3" t="s">
        <v>22</v>
      </c>
      <c r="D34" s="3" t="s">
        <v>29</v>
      </c>
      <c r="E34" s="3" t="str">
        <f t="shared" ref="E34" si="30">IF(D34="зеркало","Grit 600",IF(D34="шлифованная","Grit 320","матовая"))</f>
        <v>Grit 320</v>
      </c>
      <c r="F34" s="38">
        <v>30</v>
      </c>
      <c r="G34" s="39" t="s">
        <v>58</v>
      </c>
      <c r="H34" s="40">
        <v>30</v>
      </c>
      <c r="I34" s="39" t="s">
        <v>58</v>
      </c>
      <c r="J34" s="41">
        <v>1.5</v>
      </c>
      <c r="K34" s="9">
        <f t="shared" ref="K34" si="31">(2*(F34+H34)/10*J34/100*100*7.93)/100</f>
        <v>1.4274</v>
      </c>
      <c r="L34" s="96">
        <v>201</v>
      </c>
    </row>
    <row r="35" spans="1:12">
      <c r="A35" s="316" t="s">
        <v>59</v>
      </c>
      <c r="B35" s="317"/>
      <c r="C35" s="3" t="s">
        <v>22</v>
      </c>
      <c r="D35" s="3" t="s">
        <v>29</v>
      </c>
      <c r="E35" s="3" t="str">
        <f t="shared" si="28"/>
        <v>Grit 320</v>
      </c>
      <c r="F35" s="38">
        <v>40</v>
      </c>
      <c r="G35" s="39" t="s">
        <v>58</v>
      </c>
      <c r="H35" s="40">
        <v>20</v>
      </c>
      <c r="I35" s="39" t="s">
        <v>58</v>
      </c>
      <c r="J35" s="41">
        <v>1</v>
      </c>
      <c r="K35" s="9">
        <f t="shared" si="29"/>
        <v>0.9516</v>
      </c>
      <c r="L35" s="96">
        <v>149</v>
      </c>
    </row>
    <row r="36" spans="1:12">
      <c r="A36" s="316" t="s">
        <v>59</v>
      </c>
      <c r="B36" s="317"/>
      <c r="C36" s="3" t="s">
        <v>22</v>
      </c>
      <c r="D36" s="3" t="s">
        <v>29</v>
      </c>
      <c r="E36" s="3" t="str">
        <f t="shared" ref="E36" si="32">IF(D36="зеркало","Grit 600",IF(D36="шлифованная","Grit 320","матовая"))</f>
        <v>Grit 320</v>
      </c>
      <c r="F36" s="38">
        <v>40</v>
      </c>
      <c r="G36" s="39" t="s">
        <v>58</v>
      </c>
      <c r="H36" s="40">
        <v>20</v>
      </c>
      <c r="I36" s="39" t="s">
        <v>58</v>
      </c>
      <c r="J36" s="41">
        <v>1.2</v>
      </c>
      <c r="K36" s="9">
        <f t="shared" ref="K36" si="33">(2*(F36+H36)/10*J36/100*100*7.93)/100</f>
        <v>1.1419199999999998</v>
      </c>
      <c r="L36" s="96">
        <v>176</v>
      </c>
    </row>
    <row r="37" spans="1:12">
      <c r="A37" s="316" t="s">
        <v>59</v>
      </c>
      <c r="B37" s="317"/>
      <c r="C37" s="3" t="s">
        <v>22</v>
      </c>
      <c r="D37" s="3" t="s">
        <v>29</v>
      </c>
      <c r="E37" s="3" t="str">
        <f t="shared" si="28"/>
        <v>Grit 320</v>
      </c>
      <c r="F37" s="38">
        <v>40</v>
      </c>
      <c r="G37" s="39" t="s">
        <v>58</v>
      </c>
      <c r="H37" s="40">
        <v>20</v>
      </c>
      <c r="I37" s="39" t="s">
        <v>58</v>
      </c>
      <c r="J37" s="41">
        <v>1.5</v>
      </c>
      <c r="K37" s="9">
        <f t="shared" si="29"/>
        <v>1.4274</v>
      </c>
      <c r="L37" s="96">
        <v>201</v>
      </c>
    </row>
    <row r="38" spans="1:12">
      <c r="A38" s="316" t="s">
        <v>59</v>
      </c>
      <c r="B38" s="317"/>
      <c r="C38" s="3" t="s">
        <v>22</v>
      </c>
      <c r="D38" s="3" t="s">
        <v>29</v>
      </c>
      <c r="E38" s="3" t="str">
        <f t="shared" si="28"/>
        <v>Grit 320</v>
      </c>
      <c r="F38" s="38">
        <v>40</v>
      </c>
      <c r="G38" s="39" t="s">
        <v>58</v>
      </c>
      <c r="H38" s="40">
        <v>40</v>
      </c>
      <c r="I38" s="39" t="s">
        <v>58</v>
      </c>
      <c r="J38" s="41">
        <v>1</v>
      </c>
      <c r="K38" s="9">
        <f t="shared" si="29"/>
        <v>1.2687999999999999</v>
      </c>
      <c r="L38" s="96">
        <v>179</v>
      </c>
    </row>
    <row r="39" spans="1:12">
      <c r="A39" s="316" t="s">
        <v>59</v>
      </c>
      <c r="B39" s="317"/>
      <c r="C39" s="3" t="s">
        <v>22</v>
      </c>
      <c r="D39" s="3" t="s">
        <v>29</v>
      </c>
      <c r="E39" s="3" t="str">
        <f t="shared" si="28"/>
        <v>Grit 320</v>
      </c>
      <c r="F39" s="38">
        <v>40</v>
      </c>
      <c r="G39" s="39" t="s">
        <v>58</v>
      </c>
      <c r="H39" s="40">
        <v>40</v>
      </c>
      <c r="I39" s="39" t="s">
        <v>58</v>
      </c>
      <c r="J39" s="41">
        <v>1.2</v>
      </c>
      <c r="K39" s="9">
        <f t="shared" si="29"/>
        <v>1.5225599999999999</v>
      </c>
      <c r="L39" s="96">
        <v>215</v>
      </c>
    </row>
    <row r="40" spans="1:12" ht="13.5" thickBot="1">
      <c r="A40" s="343" t="s">
        <v>59</v>
      </c>
      <c r="B40" s="344"/>
      <c r="C40" s="24" t="s">
        <v>22</v>
      </c>
      <c r="D40" s="24" t="s">
        <v>29</v>
      </c>
      <c r="E40" s="24" t="str">
        <f t="shared" si="28"/>
        <v>Grit 320</v>
      </c>
      <c r="F40" s="43">
        <v>40</v>
      </c>
      <c r="G40" s="44" t="s">
        <v>58</v>
      </c>
      <c r="H40" s="45">
        <v>40</v>
      </c>
      <c r="I40" s="44" t="s">
        <v>58</v>
      </c>
      <c r="J40" s="46">
        <v>1.5</v>
      </c>
      <c r="K40" s="76">
        <f t="shared" si="29"/>
        <v>1.9032</v>
      </c>
      <c r="L40" s="98">
        <v>268</v>
      </c>
    </row>
    <row r="42" spans="1:12" ht="13.5" thickBot="1"/>
    <row r="43" spans="1:12" ht="18.75" thickBot="1">
      <c r="A43" s="322" t="s">
        <v>69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4"/>
    </row>
    <row r="44" spans="1:12" ht="26.25" thickBot="1">
      <c r="A44" s="325" t="s">
        <v>14</v>
      </c>
      <c r="B44" s="326"/>
      <c r="C44" s="77" t="s">
        <v>15</v>
      </c>
      <c r="D44" s="77" t="s">
        <v>3</v>
      </c>
      <c r="E44" s="77" t="s">
        <v>3</v>
      </c>
      <c r="F44" s="326" t="s">
        <v>26</v>
      </c>
      <c r="G44" s="326"/>
      <c r="H44" s="326"/>
      <c r="I44" s="326"/>
      <c r="J44" s="326"/>
      <c r="K44" s="78" t="s">
        <v>27</v>
      </c>
      <c r="L44" s="79" t="s">
        <v>28</v>
      </c>
    </row>
    <row r="45" spans="1:12">
      <c r="A45" s="318" t="s">
        <v>68</v>
      </c>
      <c r="B45" s="319"/>
      <c r="C45" s="19" t="s">
        <v>24</v>
      </c>
      <c r="D45" s="19" t="s">
        <v>29</v>
      </c>
      <c r="E45" s="19" t="str">
        <f t="shared" ref="E45:E61" si="34">IF(D45="зеркало","Grit 600",IF(D45="шлифованная","Grit 320","матовая"))</f>
        <v>Grit 320</v>
      </c>
      <c r="F45" s="65">
        <v>20</v>
      </c>
      <c r="G45" s="66" t="s">
        <v>58</v>
      </c>
      <c r="H45" s="67">
        <v>20</v>
      </c>
      <c r="I45" s="66" t="s">
        <v>58</v>
      </c>
      <c r="J45" s="68">
        <v>1</v>
      </c>
      <c r="K45" s="80">
        <f t="shared" ref="K45:K61" si="35">(2*(F45+H45)/10*J45/100*100*7.93)/100</f>
        <v>0.63439999999999996</v>
      </c>
      <c r="L45" s="267">
        <v>100</v>
      </c>
    </row>
    <row r="46" spans="1:12">
      <c r="A46" s="316" t="s">
        <v>68</v>
      </c>
      <c r="B46" s="317"/>
      <c r="C46" s="3" t="s">
        <v>24</v>
      </c>
      <c r="D46" s="3" t="s">
        <v>29</v>
      </c>
      <c r="E46" s="3" t="str">
        <f t="shared" si="34"/>
        <v>Grit 320</v>
      </c>
      <c r="F46" s="38">
        <v>20</v>
      </c>
      <c r="G46" s="39" t="s">
        <v>58</v>
      </c>
      <c r="H46" s="40">
        <v>20</v>
      </c>
      <c r="I46" s="39" t="s">
        <v>58</v>
      </c>
      <c r="J46" s="41">
        <v>1.2</v>
      </c>
      <c r="K46" s="9">
        <f t="shared" si="35"/>
        <v>0.76127999999999996</v>
      </c>
      <c r="L46" s="268">
        <v>117</v>
      </c>
    </row>
    <row r="47" spans="1:12">
      <c r="A47" s="316" t="s">
        <v>68</v>
      </c>
      <c r="B47" s="317"/>
      <c r="C47" s="3" t="s">
        <v>24</v>
      </c>
      <c r="D47" s="3" t="s">
        <v>29</v>
      </c>
      <c r="E47" s="3" t="str">
        <f t="shared" si="34"/>
        <v>Grit 320</v>
      </c>
      <c r="F47" s="38">
        <v>20</v>
      </c>
      <c r="G47" s="39" t="s">
        <v>58</v>
      </c>
      <c r="H47" s="40">
        <v>20</v>
      </c>
      <c r="I47" s="39" t="s">
        <v>58</v>
      </c>
      <c r="J47" s="41">
        <v>1.5</v>
      </c>
      <c r="K47" s="9">
        <f t="shared" si="35"/>
        <v>0.9516</v>
      </c>
      <c r="L47" s="268">
        <v>134</v>
      </c>
    </row>
    <row r="48" spans="1:12">
      <c r="A48" s="316" t="s">
        <v>68</v>
      </c>
      <c r="B48" s="317"/>
      <c r="C48" s="3" t="s">
        <v>24</v>
      </c>
      <c r="D48" s="3" t="s">
        <v>29</v>
      </c>
      <c r="E48" s="3" t="str">
        <f t="shared" ref="E48" si="36">IF(D48="зеркало","Grit 600",IF(D48="шлифованная","Grit 320","матовая"))</f>
        <v>Grit 320</v>
      </c>
      <c r="F48" s="38">
        <v>25</v>
      </c>
      <c r="G48" s="39" t="s">
        <v>58</v>
      </c>
      <c r="H48" s="40">
        <v>25</v>
      </c>
      <c r="I48" s="39" t="s">
        <v>58</v>
      </c>
      <c r="J48" s="41">
        <v>1</v>
      </c>
      <c r="K48" s="9">
        <f t="shared" ref="K48" si="37">(2*(F48+H48)/10*J48/100*100*7.93)/100</f>
        <v>0.79299999999999993</v>
      </c>
      <c r="L48" s="268">
        <v>123</v>
      </c>
    </row>
    <row r="49" spans="1:12">
      <c r="A49" s="316" t="s">
        <v>68</v>
      </c>
      <c r="B49" s="317"/>
      <c r="C49" s="3" t="s">
        <v>24</v>
      </c>
      <c r="D49" s="3" t="s">
        <v>29</v>
      </c>
      <c r="E49" s="3" t="str">
        <f t="shared" si="34"/>
        <v>Grit 320</v>
      </c>
      <c r="F49" s="38">
        <v>25</v>
      </c>
      <c r="G49" s="39" t="s">
        <v>58</v>
      </c>
      <c r="H49" s="40">
        <v>25</v>
      </c>
      <c r="I49" s="39" t="s">
        <v>58</v>
      </c>
      <c r="J49" s="41">
        <v>1.2</v>
      </c>
      <c r="K49" s="9">
        <f t="shared" si="35"/>
        <v>0.9516</v>
      </c>
      <c r="L49" s="268">
        <v>146</v>
      </c>
    </row>
    <row r="50" spans="1:12">
      <c r="A50" s="316" t="s">
        <v>68</v>
      </c>
      <c r="B50" s="317"/>
      <c r="C50" s="3" t="s">
        <v>24</v>
      </c>
      <c r="D50" s="3" t="s">
        <v>29</v>
      </c>
      <c r="E50" s="3" t="str">
        <f t="shared" si="34"/>
        <v>Grit 320</v>
      </c>
      <c r="F50" s="38">
        <v>25</v>
      </c>
      <c r="G50" s="39" t="s">
        <v>58</v>
      </c>
      <c r="H50" s="40">
        <v>25</v>
      </c>
      <c r="I50" s="39" t="s">
        <v>58</v>
      </c>
      <c r="J50" s="41">
        <v>1.5</v>
      </c>
      <c r="K50" s="9">
        <f t="shared" si="35"/>
        <v>1.1894999999999998</v>
      </c>
      <c r="L50" s="268">
        <v>191</v>
      </c>
    </row>
    <row r="51" spans="1:12">
      <c r="A51" s="316" t="s">
        <v>68</v>
      </c>
      <c r="B51" s="317"/>
      <c r="C51" s="3" t="s">
        <v>24</v>
      </c>
      <c r="D51" s="3" t="s">
        <v>29</v>
      </c>
      <c r="E51" s="3" t="str">
        <f t="shared" si="34"/>
        <v>Grit 320</v>
      </c>
      <c r="F51" s="38">
        <v>30</v>
      </c>
      <c r="G51" s="39" t="s">
        <v>58</v>
      </c>
      <c r="H51" s="40">
        <v>25</v>
      </c>
      <c r="I51" s="39" t="s">
        <v>58</v>
      </c>
      <c r="J51" s="41">
        <v>1.5</v>
      </c>
      <c r="K51" s="9">
        <f t="shared" si="35"/>
        <v>1.3084499999999999</v>
      </c>
      <c r="L51" s="268">
        <v>189</v>
      </c>
    </row>
    <row r="52" spans="1:12">
      <c r="A52" s="316" t="s">
        <v>68</v>
      </c>
      <c r="B52" s="317"/>
      <c r="C52" s="3" t="s">
        <v>24</v>
      </c>
      <c r="D52" s="3" t="s">
        <v>29</v>
      </c>
      <c r="E52" s="3" t="str">
        <f t="shared" si="34"/>
        <v>Grit 320</v>
      </c>
      <c r="F52" s="38">
        <v>30</v>
      </c>
      <c r="G52" s="39" t="s">
        <v>58</v>
      </c>
      <c r="H52" s="40">
        <v>30</v>
      </c>
      <c r="I52" s="39" t="s">
        <v>58</v>
      </c>
      <c r="J52" s="41">
        <v>1</v>
      </c>
      <c r="K52" s="9">
        <f t="shared" si="35"/>
        <v>0.9516</v>
      </c>
      <c r="L52" s="268">
        <v>140</v>
      </c>
    </row>
    <row r="53" spans="1:12">
      <c r="A53" s="316" t="s">
        <v>68</v>
      </c>
      <c r="B53" s="317"/>
      <c r="C53" s="3" t="s">
        <v>24</v>
      </c>
      <c r="D53" s="3" t="s">
        <v>29</v>
      </c>
      <c r="E53" s="3" t="str">
        <f t="shared" ref="E53" si="38">IF(D53="зеркало","Grit 600",IF(D53="шлифованная","Grit 320","матовая"))</f>
        <v>Grit 320</v>
      </c>
      <c r="F53" s="38">
        <v>30</v>
      </c>
      <c r="G53" s="39" t="s">
        <v>58</v>
      </c>
      <c r="H53" s="40">
        <v>30</v>
      </c>
      <c r="I53" s="39" t="s">
        <v>58</v>
      </c>
      <c r="J53" s="41">
        <v>1.2</v>
      </c>
      <c r="K53" s="9">
        <f t="shared" ref="K53" si="39">(2*(F53+H53)/10*J53/100*100*7.93)/100</f>
        <v>1.1419199999999998</v>
      </c>
      <c r="L53" s="268">
        <v>176</v>
      </c>
    </row>
    <row r="54" spans="1:12">
      <c r="A54" s="316" t="s">
        <v>68</v>
      </c>
      <c r="B54" s="317"/>
      <c r="C54" s="3" t="s">
        <v>24</v>
      </c>
      <c r="D54" s="3" t="s">
        <v>29</v>
      </c>
      <c r="E54" s="3" t="str">
        <f t="shared" si="34"/>
        <v>Grit 320</v>
      </c>
      <c r="F54" s="38">
        <v>40</v>
      </c>
      <c r="G54" s="39" t="s">
        <v>58</v>
      </c>
      <c r="H54" s="40">
        <v>20</v>
      </c>
      <c r="I54" s="39" t="s">
        <v>58</v>
      </c>
      <c r="J54" s="41">
        <v>1</v>
      </c>
      <c r="K54" s="9">
        <f t="shared" si="35"/>
        <v>0.9516</v>
      </c>
      <c r="L54" s="268">
        <v>149</v>
      </c>
    </row>
    <row r="55" spans="1:12">
      <c r="A55" s="316" t="s">
        <v>68</v>
      </c>
      <c r="B55" s="317"/>
      <c r="C55" s="3" t="s">
        <v>24</v>
      </c>
      <c r="D55" s="3" t="s">
        <v>29</v>
      </c>
      <c r="E55" s="3" t="str">
        <f t="shared" si="34"/>
        <v>Grit 320</v>
      </c>
      <c r="F55" s="38">
        <v>40</v>
      </c>
      <c r="G55" s="39" t="s">
        <v>58</v>
      </c>
      <c r="H55" s="40">
        <v>20</v>
      </c>
      <c r="I55" s="39" t="s">
        <v>58</v>
      </c>
      <c r="J55" s="41">
        <v>1.2</v>
      </c>
      <c r="K55" s="9">
        <f t="shared" si="35"/>
        <v>1.1419199999999998</v>
      </c>
      <c r="L55" s="268">
        <v>176</v>
      </c>
    </row>
    <row r="56" spans="1:12">
      <c r="A56" s="316" t="s">
        <v>68</v>
      </c>
      <c r="B56" s="317"/>
      <c r="C56" s="3" t="s">
        <v>24</v>
      </c>
      <c r="D56" s="3" t="s">
        <v>29</v>
      </c>
      <c r="E56" s="3" t="str">
        <f t="shared" si="34"/>
        <v>Grit 320</v>
      </c>
      <c r="F56" s="38">
        <v>40</v>
      </c>
      <c r="G56" s="39" t="s">
        <v>58</v>
      </c>
      <c r="H56" s="40">
        <v>40</v>
      </c>
      <c r="I56" s="39" t="s">
        <v>58</v>
      </c>
      <c r="J56" s="41">
        <v>1</v>
      </c>
      <c r="K56" s="9">
        <f t="shared" si="35"/>
        <v>1.2687999999999999</v>
      </c>
      <c r="L56" s="268">
        <v>179</v>
      </c>
    </row>
    <row r="57" spans="1:12">
      <c r="A57" s="316" t="s">
        <v>68</v>
      </c>
      <c r="B57" s="317"/>
      <c r="C57" s="3" t="s">
        <v>24</v>
      </c>
      <c r="D57" s="3" t="s">
        <v>29</v>
      </c>
      <c r="E57" s="3" t="str">
        <f t="shared" si="34"/>
        <v>Grit 320</v>
      </c>
      <c r="F57" s="38">
        <v>40</v>
      </c>
      <c r="G57" s="39" t="s">
        <v>58</v>
      </c>
      <c r="H57" s="40">
        <v>40</v>
      </c>
      <c r="I57" s="39" t="s">
        <v>58</v>
      </c>
      <c r="J57" s="41">
        <v>1.2</v>
      </c>
      <c r="K57" s="9">
        <f t="shared" si="35"/>
        <v>1.5225599999999999</v>
      </c>
      <c r="L57" s="268">
        <v>215</v>
      </c>
    </row>
    <row r="58" spans="1:12">
      <c r="A58" s="316" t="s">
        <v>68</v>
      </c>
      <c r="B58" s="317"/>
      <c r="C58" s="3" t="s">
        <v>24</v>
      </c>
      <c r="D58" s="3" t="s">
        <v>29</v>
      </c>
      <c r="E58" s="3" t="str">
        <f t="shared" si="34"/>
        <v>Grit 320</v>
      </c>
      <c r="F58" s="38">
        <v>40</v>
      </c>
      <c r="G58" s="39" t="s">
        <v>58</v>
      </c>
      <c r="H58" s="40">
        <v>40</v>
      </c>
      <c r="I58" s="39" t="s">
        <v>58</v>
      </c>
      <c r="J58" s="41">
        <v>1.5</v>
      </c>
      <c r="K58" s="9">
        <f t="shared" si="35"/>
        <v>1.9032</v>
      </c>
      <c r="L58" s="268">
        <v>268</v>
      </c>
    </row>
    <row r="59" spans="1:12">
      <c r="A59" s="316" t="s">
        <v>68</v>
      </c>
      <c r="B59" s="317"/>
      <c r="C59" s="3" t="s">
        <v>24</v>
      </c>
      <c r="D59" s="3" t="s">
        <v>29</v>
      </c>
      <c r="E59" s="3" t="str">
        <f t="shared" si="34"/>
        <v>Grit 320</v>
      </c>
      <c r="F59" s="38">
        <v>60</v>
      </c>
      <c r="G59" s="39" t="s">
        <v>58</v>
      </c>
      <c r="H59" s="40">
        <v>40</v>
      </c>
      <c r="I59" s="39" t="s">
        <v>58</v>
      </c>
      <c r="J59" s="41">
        <v>1.5</v>
      </c>
      <c r="K59" s="9">
        <f t="shared" si="35"/>
        <v>2.3789999999999996</v>
      </c>
      <c r="L59" s="268">
        <v>335</v>
      </c>
    </row>
    <row r="60" spans="1:12">
      <c r="A60" s="316" t="s">
        <v>68</v>
      </c>
      <c r="B60" s="317"/>
      <c r="C60" s="3" t="s">
        <v>24</v>
      </c>
      <c r="D60" s="3" t="s">
        <v>29</v>
      </c>
      <c r="E60" s="3" t="str">
        <f t="shared" ref="E60" si="40">IF(D60="зеркало","Grit 600",IF(D60="шлифованная","Grit 320","матовая"))</f>
        <v>Grit 320</v>
      </c>
      <c r="F60" s="38">
        <v>80</v>
      </c>
      <c r="G60" s="39" t="s">
        <v>58</v>
      </c>
      <c r="H60" s="40">
        <v>40</v>
      </c>
      <c r="I60" s="39" t="s">
        <v>58</v>
      </c>
      <c r="J60" s="41">
        <v>1.2</v>
      </c>
      <c r="K60" s="9">
        <f t="shared" ref="K60" si="41">(2*(F60+H60)/10*J60/100*100*7.93)/100</f>
        <v>2.2838399999999996</v>
      </c>
      <c r="L60" s="268">
        <v>430</v>
      </c>
    </row>
    <row r="61" spans="1:12" ht="13.5" thickBot="1">
      <c r="A61" s="343" t="s">
        <v>68</v>
      </c>
      <c r="B61" s="344"/>
      <c r="C61" s="24" t="s">
        <v>24</v>
      </c>
      <c r="D61" s="24" t="s">
        <v>29</v>
      </c>
      <c r="E61" s="24" t="str">
        <f t="shared" si="34"/>
        <v>Grit 320</v>
      </c>
      <c r="F61" s="43">
        <v>80</v>
      </c>
      <c r="G61" s="44" t="s">
        <v>58</v>
      </c>
      <c r="H61" s="45">
        <v>80</v>
      </c>
      <c r="I61" s="44" t="s">
        <v>58</v>
      </c>
      <c r="J61" s="46">
        <v>2</v>
      </c>
      <c r="K61" s="76">
        <f t="shared" si="35"/>
        <v>5.0751999999999997</v>
      </c>
      <c r="L61" s="269">
        <v>907</v>
      </c>
    </row>
  </sheetData>
  <mergeCells count="61">
    <mergeCell ref="A59:B59"/>
    <mergeCell ref="A61:B61"/>
    <mergeCell ref="A54:B54"/>
    <mergeCell ref="A55:B55"/>
    <mergeCell ref="A56:B56"/>
    <mergeCell ref="A57:B57"/>
    <mergeCell ref="A58:B58"/>
    <mergeCell ref="A60:B60"/>
    <mergeCell ref="A44:B44"/>
    <mergeCell ref="A45:B45"/>
    <mergeCell ref="A46:B46"/>
    <mergeCell ref="A43:L43"/>
    <mergeCell ref="F44:J44"/>
    <mergeCell ref="A47:B47"/>
    <mergeCell ref="A49:B49"/>
    <mergeCell ref="A50:B50"/>
    <mergeCell ref="A48:B48"/>
    <mergeCell ref="A53:B53"/>
    <mergeCell ref="A51:B51"/>
    <mergeCell ref="A52:B52"/>
    <mergeCell ref="A14:B14"/>
    <mergeCell ref="A16:B16"/>
    <mergeCell ref="A35:B35"/>
    <mergeCell ref="A37:B37"/>
    <mergeCell ref="A17:B17"/>
    <mergeCell ref="A19:B19"/>
    <mergeCell ref="A28:B28"/>
    <mergeCell ref="A30:B30"/>
    <mergeCell ref="A32:B32"/>
    <mergeCell ref="A18:B18"/>
    <mergeCell ref="A20:B20"/>
    <mergeCell ref="A33:B33"/>
    <mergeCell ref="A15:B15"/>
    <mergeCell ref="A29:B29"/>
    <mergeCell ref="A36:B36"/>
    <mergeCell ref="A23:B23"/>
    <mergeCell ref="A38:B38"/>
    <mergeCell ref="A21:B21"/>
    <mergeCell ref="A39:B39"/>
    <mergeCell ref="A22:B22"/>
    <mergeCell ref="A40:B40"/>
    <mergeCell ref="A26:L26"/>
    <mergeCell ref="A27:B27"/>
    <mergeCell ref="A31:B31"/>
    <mergeCell ref="A25:B25"/>
    <mergeCell ref="A34:B34"/>
    <mergeCell ref="A24:B24"/>
    <mergeCell ref="A13:B13"/>
    <mergeCell ref="A1:L1"/>
    <mergeCell ref="A2:B2"/>
    <mergeCell ref="F2:J2"/>
    <mergeCell ref="A6:B6"/>
    <mergeCell ref="A7:B7"/>
    <mergeCell ref="A3:L3"/>
    <mergeCell ref="A12:B12"/>
    <mergeCell ref="A10:B10"/>
    <mergeCell ref="A8:B8"/>
    <mergeCell ref="A11:B11"/>
    <mergeCell ref="A5:B5"/>
    <mergeCell ref="A4:B4"/>
    <mergeCell ref="A9:B9"/>
  </mergeCells>
  <printOptions horizontalCentered="1"/>
  <pageMargins left="0.23622047244094491" right="0.23622047244094491" top="1.6979166666666667" bottom="0.78740157480314965" header="0.31496062992125984" footer="0.31496062992125984"/>
  <pageSetup paperSize="9" scale="70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L52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2" bestFit="1" customWidth="1"/>
    <col min="10" max="10" width="8.85546875" customWidth="1"/>
    <col min="11" max="11" width="8.28515625" bestFit="1" customWidth="1"/>
    <col min="12" max="12" width="12.140625" customWidth="1"/>
  </cols>
  <sheetData>
    <row r="1" spans="1:12" ht="18.75" thickBot="1">
      <c r="A1" s="322" t="s">
        <v>63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</row>
    <row r="2" spans="1:12" ht="26.25" thickBot="1">
      <c r="A2" s="325" t="s">
        <v>14</v>
      </c>
      <c r="B2" s="326"/>
      <c r="C2" s="77" t="s">
        <v>15</v>
      </c>
      <c r="D2" s="77" t="s">
        <v>3</v>
      </c>
      <c r="E2" s="77" t="s">
        <v>3</v>
      </c>
      <c r="F2" s="326" t="s">
        <v>26</v>
      </c>
      <c r="G2" s="326"/>
      <c r="H2" s="326"/>
      <c r="I2" s="326"/>
      <c r="J2" s="326"/>
      <c r="K2" s="78" t="s">
        <v>27</v>
      </c>
      <c r="L2" s="79" t="s">
        <v>28</v>
      </c>
    </row>
    <row r="3" spans="1:12">
      <c r="A3" s="318" t="s">
        <v>57</v>
      </c>
      <c r="B3" s="319"/>
      <c r="C3" s="19" t="s">
        <v>12</v>
      </c>
      <c r="D3" s="19" t="s">
        <v>6</v>
      </c>
      <c r="E3" s="19" t="s">
        <v>64</v>
      </c>
      <c r="F3" s="65">
        <v>18</v>
      </c>
      <c r="G3" s="66" t="s">
        <v>58</v>
      </c>
      <c r="H3" s="67">
        <v>1</v>
      </c>
      <c r="I3" s="66"/>
      <c r="J3" s="68"/>
      <c r="K3" s="80">
        <f t="shared" ref="K3:K11" si="0">((F3-H3)*H3*3.1416*7.93)/1000</f>
        <v>0.42351909599999993</v>
      </c>
      <c r="L3" s="113">
        <v>159</v>
      </c>
    </row>
    <row r="4" spans="1:12">
      <c r="A4" s="316" t="s">
        <v>57</v>
      </c>
      <c r="B4" s="317"/>
      <c r="C4" s="3" t="s">
        <v>12</v>
      </c>
      <c r="D4" s="3" t="s">
        <v>6</v>
      </c>
      <c r="E4" s="3" t="s">
        <v>64</v>
      </c>
      <c r="F4" s="12">
        <v>18</v>
      </c>
      <c r="G4" s="48" t="s">
        <v>58</v>
      </c>
      <c r="H4" s="49">
        <v>1.5</v>
      </c>
      <c r="I4" s="48"/>
      <c r="J4" s="50"/>
      <c r="K4" s="9">
        <f t="shared" si="0"/>
        <v>0.61659397800000004</v>
      </c>
      <c r="L4" s="113">
        <v>234</v>
      </c>
    </row>
    <row r="5" spans="1:12" hidden="1">
      <c r="A5" s="316" t="s">
        <v>57</v>
      </c>
      <c r="B5" s="317"/>
      <c r="C5" s="3" t="s">
        <v>12</v>
      </c>
      <c r="D5" s="3" t="s">
        <v>6</v>
      </c>
      <c r="E5" s="3" t="s">
        <v>64</v>
      </c>
      <c r="F5" s="12">
        <v>28</v>
      </c>
      <c r="G5" s="48" t="s">
        <v>58</v>
      </c>
      <c r="H5" s="49">
        <v>1.5</v>
      </c>
      <c r="I5" s="48"/>
      <c r="J5" s="50"/>
      <c r="K5" s="9">
        <f t="shared" si="0"/>
        <v>0.99028729799999982</v>
      </c>
      <c r="L5" s="113" t="e">
        <v>#VALUE!</v>
      </c>
    </row>
    <row r="6" spans="1:12">
      <c r="A6" s="316" t="s">
        <v>57</v>
      </c>
      <c r="B6" s="317"/>
      <c r="C6" s="3" t="s">
        <v>12</v>
      </c>
      <c r="D6" s="3" t="s">
        <v>6</v>
      </c>
      <c r="E6" s="3" t="s">
        <v>64</v>
      </c>
      <c r="F6" s="12">
        <v>40</v>
      </c>
      <c r="G6" s="48" t="s">
        <v>58</v>
      </c>
      <c r="H6" s="49">
        <v>1.5</v>
      </c>
      <c r="I6" s="48"/>
      <c r="J6" s="50"/>
      <c r="K6" s="9">
        <f t="shared" si="0"/>
        <v>1.4387192820000001</v>
      </c>
      <c r="L6" s="113">
        <v>435</v>
      </c>
    </row>
    <row r="7" spans="1:12">
      <c r="A7" s="316" t="s">
        <v>57</v>
      </c>
      <c r="B7" s="317"/>
      <c r="C7" s="3" t="s">
        <v>12</v>
      </c>
      <c r="D7" s="3" t="s">
        <v>6</v>
      </c>
      <c r="E7" s="3" t="s">
        <v>64</v>
      </c>
      <c r="F7" s="12">
        <v>50.8</v>
      </c>
      <c r="G7" s="48" t="s">
        <v>58</v>
      </c>
      <c r="H7" s="49">
        <v>1.5</v>
      </c>
      <c r="I7" s="48"/>
      <c r="J7" s="50" t="s">
        <v>125</v>
      </c>
      <c r="K7" s="9">
        <f t="shared" ref="K7" si="1">((F7-H7)*H7*3.1416*7.93)/1000</f>
        <v>1.8423080675999994</v>
      </c>
      <c r="L7" s="113">
        <v>521</v>
      </c>
    </row>
    <row r="8" spans="1:12">
      <c r="A8" s="316" t="s">
        <v>57</v>
      </c>
      <c r="B8" s="317"/>
      <c r="C8" s="3" t="s">
        <v>12</v>
      </c>
      <c r="D8" s="3" t="s">
        <v>6</v>
      </c>
      <c r="E8" s="3" t="s">
        <v>64</v>
      </c>
      <c r="F8" s="12">
        <v>50.8</v>
      </c>
      <c r="G8" s="48" t="s">
        <v>58</v>
      </c>
      <c r="H8" s="49">
        <v>1.5</v>
      </c>
      <c r="I8" s="48"/>
      <c r="J8" s="50"/>
      <c r="K8" s="9">
        <f t="shared" si="0"/>
        <v>1.8423080675999994</v>
      </c>
      <c r="L8" s="113">
        <v>371</v>
      </c>
    </row>
    <row r="9" spans="1:12">
      <c r="A9" s="316" t="s">
        <v>57</v>
      </c>
      <c r="B9" s="317"/>
      <c r="C9" s="3" t="s">
        <v>12</v>
      </c>
      <c r="D9" s="3" t="s">
        <v>6</v>
      </c>
      <c r="E9" s="3" t="s">
        <v>64</v>
      </c>
      <c r="F9" s="12">
        <v>52</v>
      </c>
      <c r="G9" s="48" t="s">
        <v>58</v>
      </c>
      <c r="H9" s="49">
        <v>1</v>
      </c>
      <c r="I9" s="48"/>
      <c r="J9" s="50"/>
      <c r="K9" s="9">
        <f t="shared" si="0"/>
        <v>1.270557288</v>
      </c>
      <c r="L9" s="113">
        <v>268</v>
      </c>
    </row>
    <row r="10" spans="1:12">
      <c r="A10" s="316" t="s">
        <v>57</v>
      </c>
      <c r="B10" s="317"/>
      <c r="C10" s="3" t="s">
        <v>12</v>
      </c>
      <c r="D10" s="3" t="s">
        <v>6</v>
      </c>
      <c r="E10" s="3" t="s">
        <v>64</v>
      </c>
      <c r="F10" s="12">
        <v>52</v>
      </c>
      <c r="G10" s="48" t="s">
        <v>58</v>
      </c>
      <c r="H10" s="49">
        <v>1.5</v>
      </c>
      <c r="I10" s="48"/>
      <c r="J10" s="50"/>
      <c r="K10" s="9">
        <f t="shared" si="0"/>
        <v>1.887151266</v>
      </c>
      <c r="L10" s="113">
        <v>605</v>
      </c>
    </row>
    <row r="11" spans="1:12">
      <c r="A11" s="316" t="s">
        <v>57</v>
      </c>
      <c r="B11" s="317"/>
      <c r="C11" s="3" t="s">
        <v>12</v>
      </c>
      <c r="D11" s="3" t="s">
        <v>6</v>
      </c>
      <c r="E11" s="3" t="s">
        <v>64</v>
      </c>
      <c r="F11" s="12">
        <v>53</v>
      </c>
      <c r="G11" s="48" t="s">
        <v>58</v>
      </c>
      <c r="H11" s="49">
        <v>1.5</v>
      </c>
      <c r="I11" s="48"/>
      <c r="J11" s="50"/>
      <c r="K11" s="9">
        <f t="shared" si="0"/>
        <v>1.924520598</v>
      </c>
      <c r="L11" s="113">
        <v>388</v>
      </c>
    </row>
    <row r="12" spans="1:12" ht="13.5" thickBot="1">
      <c r="A12" s="343" t="s">
        <v>57</v>
      </c>
      <c r="B12" s="344"/>
      <c r="C12" s="24" t="s">
        <v>12</v>
      </c>
      <c r="D12" s="24" t="s">
        <v>6</v>
      </c>
      <c r="E12" s="24" t="s">
        <v>64</v>
      </c>
      <c r="F12" s="43">
        <v>60.3</v>
      </c>
      <c r="G12" s="44" t="s">
        <v>58</v>
      </c>
      <c r="H12" s="45">
        <v>1.5</v>
      </c>
      <c r="I12" s="44"/>
      <c r="J12" s="46"/>
      <c r="K12" s="76">
        <f t="shared" ref="K12" si="2">((F12-H12)*H12*3.1416*7.93)/1000</f>
        <v>2.1973167215999996</v>
      </c>
      <c r="L12" s="122">
        <v>669</v>
      </c>
    </row>
    <row r="13" spans="1:12" ht="13.5" thickBot="1"/>
    <row r="14" spans="1:12" ht="18.75" thickBot="1">
      <c r="A14" s="322" t="s">
        <v>65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4"/>
    </row>
    <row r="15" spans="1:12" ht="38.25" customHeight="1" thickBot="1">
      <c r="A15" s="325" t="s">
        <v>14</v>
      </c>
      <c r="B15" s="326"/>
      <c r="C15" s="77" t="s">
        <v>15</v>
      </c>
      <c r="D15" s="77" t="s">
        <v>3</v>
      </c>
      <c r="E15" s="77" t="s">
        <v>3</v>
      </c>
      <c r="F15" s="326" t="s">
        <v>26</v>
      </c>
      <c r="G15" s="326"/>
      <c r="H15" s="326"/>
      <c r="I15" s="326"/>
      <c r="J15" s="326"/>
      <c r="K15" s="78" t="s">
        <v>27</v>
      </c>
      <c r="L15" s="79" t="s">
        <v>28</v>
      </c>
    </row>
    <row r="16" spans="1:12" hidden="1">
      <c r="A16" s="332" t="s">
        <v>57</v>
      </c>
      <c r="B16" s="333"/>
      <c r="C16" s="4" t="s">
        <v>12</v>
      </c>
      <c r="D16" s="4" t="s">
        <v>6</v>
      </c>
      <c r="E16" s="4" t="s">
        <v>66</v>
      </c>
      <c r="F16" s="12">
        <v>20</v>
      </c>
      <c r="G16" s="48" t="s">
        <v>58</v>
      </c>
      <c r="H16" s="49">
        <v>2.5</v>
      </c>
      <c r="I16" s="48"/>
      <c r="J16" s="50"/>
      <c r="K16" s="10">
        <f t="shared" ref="K16:K52" si="3">((F16-H16)*H16*3.1416*7.93)/1000</f>
        <v>1.08993885</v>
      </c>
      <c r="L16" s="123" t="e">
        <f>ROUNDUP(5.7307*#REF!*(1+#REF!),)</f>
        <v>#REF!</v>
      </c>
    </row>
    <row r="17" spans="1:12">
      <c r="A17" s="332" t="s">
        <v>57</v>
      </c>
      <c r="B17" s="333"/>
      <c r="C17" s="4" t="s">
        <v>12</v>
      </c>
      <c r="D17" s="4" t="s">
        <v>6</v>
      </c>
      <c r="E17" s="4" t="s">
        <v>66</v>
      </c>
      <c r="F17" s="12">
        <v>25</v>
      </c>
      <c r="G17" s="48" t="s">
        <v>58</v>
      </c>
      <c r="H17" s="49">
        <v>1.5</v>
      </c>
      <c r="I17" s="48"/>
      <c r="J17" s="50"/>
      <c r="K17" s="10">
        <f t="shared" si="3"/>
        <v>0.87817930200000005</v>
      </c>
      <c r="L17" s="123">
        <v>271</v>
      </c>
    </row>
    <row r="18" spans="1:12">
      <c r="A18" s="332" t="s">
        <v>57</v>
      </c>
      <c r="B18" s="333"/>
      <c r="C18" s="4" t="s">
        <v>12</v>
      </c>
      <c r="D18" s="4" t="s">
        <v>6</v>
      </c>
      <c r="E18" s="4" t="s">
        <v>66</v>
      </c>
      <c r="F18" s="12">
        <v>25</v>
      </c>
      <c r="G18" s="48" t="s">
        <v>58</v>
      </c>
      <c r="H18" s="49">
        <v>3</v>
      </c>
      <c r="I18" s="48"/>
      <c r="J18" s="50"/>
      <c r="K18" s="10">
        <f t="shared" ref="K18" si="4">((F18-H18)*H18*3.1416*7.93)/1000</f>
        <v>1.6442506079999999</v>
      </c>
      <c r="L18" s="123">
        <v>501</v>
      </c>
    </row>
    <row r="19" spans="1:12">
      <c r="A19" s="332" t="s">
        <v>57</v>
      </c>
      <c r="B19" s="333"/>
      <c r="C19" s="4" t="s">
        <v>12</v>
      </c>
      <c r="D19" s="4" t="s">
        <v>6</v>
      </c>
      <c r="E19" s="4" t="s">
        <v>66</v>
      </c>
      <c r="F19" s="12">
        <v>26.9</v>
      </c>
      <c r="G19" s="48" t="s">
        <v>58</v>
      </c>
      <c r="H19" s="49">
        <v>1.5</v>
      </c>
      <c r="I19" s="48"/>
      <c r="J19" s="50"/>
      <c r="K19" s="10">
        <f t="shared" si="3"/>
        <v>0.94918103279999977</v>
      </c>
      <c r="L19" s="123">
        <v>268</v>
      </c>
    </row>
    <row r="20" spans="1:12">
      <c r="A20" s="332" t="s">
        <v>57</v>
      </c>
      <c r="B20" s="333"/>
      <c r="C20" s="4" t="s">
        <v>12</v>
      </c>
      <c r="D20" s="4" t="s">
        <v>6</v>
      </c>
      <c r="E20" s="4" t="s">
        <v>66</v>
      </c>
      <c r="F20" s="12">
        <v>26.9</v>
      </c>
      <c r="G20" s="48" t="s">
        <v>58</v>
      </c>
      <c r="H20" s="49">
        <v>2</v>
      </c>
      <c r="I20" s="48"/>
      <c r="J20" s="50"/>
      <c r="K20" s="10">
        <f t="shared" si="3"/>
        <v>1.2406618223999999</v>
      </c>
      <c r="L20" s="123">
        <v>484</v>
      </c>
    </row>
    <row r="21" spans="1:12" hidden="1">
      <c r="A21" s="332" t="s">
        <v>57</v>
      </c>
      <c r="B21" s="333"/>
      <c r="C21" s="4" t="s">
        <v>12</v>
      </c>
      <c r="D21" s="4" t="s">
        <v>6</v>
      </c>
      <c r="E21" s="4" t="s">
        <v>66</v>
      </c>
      <c r="F21" s="12">
        <v>33.700000000000003</v>
      </c>
      <c r="G21" s="48" t="s">
        <v>58</v>
      </c>
      <c r="H21" s="49">
        <v>2</v>
      </c>
      <c r="I21" s="48"/>
      <c r="J21" s="50"/>
      <c r="K21" s="10">
        <f t="shared" si="3"/>
        <v>1.5794770992</v>
      </c>
      <c r="L21" s="123">
        <v>0</v>
      </c>
    </row>
    <row r="22" spans="1:12">
      <c r="A22" s="332" t="s">
        <v>57</v>
      </c>
      <c r="B22" s="333"/>
      <c r="C22" s="4" t="s">
        <v>12</v>
      </c>
      <c r="D22" s="4" t="s">
        <v>6</v>
      </c>
      <c r="E22" s="4" t="s">
        <v>66</v>
      </c>
      <c r="F22" s="12">
        <v>33.700000000000003</v>
      </c>
      <c r="G22" s="48" t="s">
        <v>58</v>
      </c>
      <c r="H22" s="49">
        <v>3</v>
      </c>
      <c r="I22" s="48"/>
      <c r="J22" s="50"/>
      <c r="K22" s="10">
        <f t="shared" si="3"/>
        <v>2.2944769848000002</v>
      </c>
      <c r="L22" s="123">
        <v>647</v>
      </c>
    </row>
    <row r="23" spans="1:12">
      <c r="A23" s="332" t="s">
        <v>57</v>
      </c>
      <c r="B23" s="333"/>
      <c r="C23" s="4" t="s">
        <v>12</v>
      </c>
      <c r="D23" s="4" t="s">
        <v>6</v>
      </c>
      <c r="E23" s="4" t="s">
        <v>66</v>
      </c>
      <c r="F23" s="12">
        <v>35</v>
      </c>
      <c r="G23" s="48" t="s">
        <v>58</v>
      </c>
      <c r="H23" s="49">
        <v>1.5</v>
      </c>
      <c r="I23" s="48"/>
      <c r="J23" s="50"/>
      <c r="K23" s="10">
        <f t="shared" si="3"/>
        <v>1.2518726219999998</v>
      </c>
      <c r="L23" s="123">
        <v>408</v>
      </c>
    </row>
    <row r="24" spans="1:12" hidden="1">
      <c r="A24" s="332" t="s">
        <v>57</v>
      </c>
      <c r="B24" s="333"/>
      <c r="C24" s="4" t="s">
        <v>12</v>
      </c>
      <c r="D24" s="4" t="s">
        <v>6</v>
      </c>
      <c r="E24" s="4" t="s">
        <v>66</v>
      </c>
      <c r="F24" s="12">
        <v>38</v>
      </c>
      <c r="G24" s="48" t="s">
        <v>58</v>
      </c>
      <c r="H24" s="49">
        <v>3</v>
      </c>
      <c r="I24" s="48"/>
      <c r="J24" s="50"/>
      <c r="K24" s="10">
        <f t="shared" si="3"/>
        <v>2.6158532399999999</v>
      </c>
      <c r="L24" s="123">
        <v>791</v>
      </c>
    </row>
    <row r="25" spans="1:12">
      <c r="A25" s="332" t="s">
        <v>57</v>
      </c>
      <c r="B25" s="333"/>
      <c r="C25" s="4" t="s">
        <v>12</v>
      </c>
      <c r="D25" s="4" t="s">
        <v>6</v>
      </c>
      <c r="E25" s="4" t="s">
        <v>66</v>
      </c>
      <c r="F25" s="12">
        <v>42.4</v>
      </c>
      <c r="G25" s="48" t="s">
        <v>58</v>
      </c>
      <c r="H25" s="261">
        <v>2</v>
      </c>
      <c r="I25" s="48"/>
      <c r="J25" s="50"/>
      <c r="K25" s="10">
        <f t="shared" si="3"/>
        <v>2.0129613503999999</v>
      </c>
      <c r="L25" s="123">
        <v>594</v>
      </c>
    </row>
    <row r="26" spans="1:12">
      <c r="A26" s="332" t="s">
        <v>126</v>
      </c>
      <c r="B26" s="333"/>
      <c r="C26" s="4" t="s">
        <v>12</v>
      </c>
      <c r="D26" s="4" t="s">
        <v>6</v>
      </c>
      <c r="E26" s="4" t="s">
        <v>66</v>
      </c>
      <c r="F26" s="12">
        <v>42.4</v>
      </c>
      <c r="G26" s="48" t="s">
        <v>58</v>
      </c>
      <c r="H26" s="261">
        <v>2</v>
      </c>
      <c r="I26" s="48"/>
      <c r="J26" s="50"/>
      <c r="K26" s="10">
        <f t="shared" ref="K26" si="5">((F26-H26)*H26*3.1416*7.93)/1000</f>
        <v>2.0129613503999999</v>
      </c>
      <c r="L26" s="123">
        <v>672</v>
      </c>
    </row>
    <row r="27" spans="1:12">
      <c r="A27" s="332" t="s">
        <v>57</v>
      </c>
      <c r="B27" s="333"/>
      <c r="C27" s="4" t="s">
        <v>12</v>
      </c>
      <c r="D27" s="4" t="s">
        <v>6</v>
      </c>
      <c r="E27" s="4" t="s">
        <v>66</v>
      </c>
      <c r="F27" s="12">
        <v>42.4</v>
      </c>
      <c r="G27" s="48" t="s">
        <v>58</v>
      </c>
      <c r="H27" s="49">
        <v>3</v>
      </c>
      <c r="I27" s="48"/>
      <c r="J27" s="50"/>
      <c r="K27" s="10">
        <f t="shared" si="3"/>
        <v>2.9447033615999998</v>
      </c>
      <c r="L27" s="123">
        <v>984</v>
      </c>
    </row>
    <row r="28" spans="1:12">
      <c r="A28" s="332" t="s">
        <v>57</v>
      </c>
      <c r="B28" s="333"/>
      <c r="C28" s="4" t="s">
        <v>12</v>
      </c>
      <c r="D28" s="4" t="s">
        <v>6</v>
      </c>
      <c r="E28" s="4" t="s">
        <v>66</v>
      </c>
      <c r="F28" s="12">
        <v>45</v>
      </c>
      <c r="G28" s="48" t="s">
        <v>58</v>
      </c>
      <c r="H28" s="49">
        <v>2</v>
      </c>
      <c r="I28" s="48"/>
      <c r="J28" s="50"/>
      <c r="K28" s="10">
        <f t="shared" ref="K28" si="6">((F28-H28)*H28*3.1416*7.93)/1000</f>
        <v>2.1425083679999997</v>
      </c>
      <c r="L28" s="123">
        <v>617</v>
      </c>
    </row>
    <row r="29" spans="1:12">
      <c r="A29" s="332" t="s">
        <v>57</v>
      </c>
      <c r="B29" s="333"/>
      <c r="C29" s="4" t="s">
        <v>12</v>
      </c>
      <c r="D29" s="4" t="s">
        <v>6</v>
      </c>
      <c r="E29" s="4" t="s">
        <v>66</v>
      </c>
      <c r="F29" s="12">
        <v>48.3</v>
      </c>
      <c r="G29" s="48" t="s">
        <v>58</v>
      </c>
      <c r="H29" s="49">
        <v>2</v>
      </c>
      <c r="I29" s="48"/>
      <c r="J29" s="50"/>
      <c r="K29" s="10">
        <f t="shared" ref="K29" si="7">((F29-H29)*H29*3.1416*7.93)/1000</f>
        <v>2.3069334287999994</v>
      </c>
      <c r="L29" s="123">
        <v>754</v>
      </c>
    </row>
    <row r="30" spans="1:12">
      <c r="A30" s="332" t="s">
        <v>57</v>
      </c>
      <c r="B30" s="333"/>
      <c r="C30" s="4" t="s">
        <v>12</v>
      </c>
      <c r="D30" s="4" t="s">
        <v>6</v>
      </c>
      <c r="E30" s="4" t="s">
        <v>66</v>
      </c>
      <c r="F30" s="12">
        <v>53</v>
      </c>
      <c r="G30" s="48" t="s">
        <v>58</v>
      </c>
      <c r="H30" s="49">
        <v>1.5</v>
      </c>
      <c r="I30" s="48"/>
      <c r="J30" s="50"/>
      <c r="K30" s="10">
        <f t="shared" ref="K30:K32" si="8">((F30-H30)*H30*3.1416*7.93)/1000</f>
        <v>1.924520598</v>
      </c>
      <c r="L30" s="123">
        <v>574</v>
      </c>
    </row>
    <row r="31" spans="1:12">
      <c r="A31" s="332" t="s">
        <v>57</v>
      </c>
      <c r="B31" s="333"/>
      <c r="C31" s="4" t="s">
        <v>12</v>
      </c>
      <c r="D31" s="4" t="s">
        <v>6</v>
      </c>
      <c r="E31" s="4" t="s">
        <v>66</v>
      </c>
      <c r="F31" s="12">
        <v>57</v>
      </c>
      <c r="G31" s="48" t="s">
        <v>58</v>
      </c>
      <c r="H31" s="49">
        <v>1.5</v>
      </c>
      <c r="I31" s="48"/>
      <c r="J31" s="50"/>
      <c r="K31" s="10">
        <f t="shared" si="8"/>
        <v>2.0739979260000001</v>
      </c>
      <c r="L31" s="123">
        <v>510</v>
      </c>
    </row>
    <row r="32" spans="1:12" hidden="1">
      <c r="A32" s="332" t="s">
        <v>57</v>
      </c>
      <c r="B32" s="333"/>
      <c r="C32" s="4" t="s">
        <v>12</v>
      </c>
      <c r="D32" s="4" t="s">
        <v>6</v>
      </c>
      <c r="E32" s="4" t="s">
        <v>66</v>
      </c>
      <c r="F32" s="12">
        <v>57</v>
      </c>
      <c r="G32" s="48" t="s">
        <v>58</v>
      </c>
      <c r="H32" s="49">
        <v>3</v>
      </c>
      <c r="I32" s="48"/>
      <c r="J32" s="50"/>
      <c r="K32" s="10">
        <f t="shared" si="8"/>
        <v>4.0358878559999996</v>
      </c>
      <c r="L32" s="123">
        <v>1154</v>
      </c>
    </row>
    <row r="33" spans="1:12">
      <c r="A33" s="332" t="s">
        <v>57</v>
      </c>
      <c r="B33" s="333"/>
      <c r="C33" s="4" t="s">
        <v>12</v>
      </c>
      <c r="D33" s="4" t="s">
        <v>6</v>
      </c>
      <c r="E33" s="4" t="s">
        <v>66</v>
      </c>
      <c r="F33" s="12">
        <v>57</v>
      </c>
      <c r="G33" s="48" t="s">
        <v>58</v>
      </c>
      <c r="H33" s="49">
        <v>3</v>
      </c>
      <c r="I33" s="48" t="s">
        <v>58</v>
      </c>
      <c r="J33" s="50">
        <v>5000</v>
      </c>
      <c r="K33" s="10">
        <f t="shared" si="3"/>
        <v>4.0358878559999996</v>
      </c>
      <c r="L33" s="123">
        <v>1132</v>
      </c>
    </row>
    <row r="34" spans="1:12">
      <c r="A34" s="332" t="s">
        <v>57</v>
      </c>
      <c r="B34" s="333"/>
      <c r="C34" s="4" t="s">
        <v>12</v>
      </c>
      <c r="D34" s="4" t="s">
        <v>6</v>
      </c>
      <c r="E34" s="4" t="s">
        <v>66</v>
      </c>
      <c r="F34" s="12">
        <v>60.3</v>
      </c>
      <c r="G34" s="48" t="s">
        <v>58</v>
      </c>
      <c r="H34" s="49">
        <v>3</v>
      </c>
      <c r="I34" s="48"/>
      <c r="J34" s="50"/>
      <c r="K34" s="10">
        <f t="shared" si="3"/>
        <v>4.2825254471999994</v>
      </c>
      <c r="L34" s="123">
        <v>910</v>
      </c>
    </row>
    <row r="35" spans="1:12">
      <c r="A35" s="332" t="s">
        <v>57</v>
      </c>
      <c r="B35" s="333"/>
      <c r="C35" s="4" t="s">
        <v>12</v>
      </c>
      <c r="D35" s="4" t="s">
        <v>6</v>
      </c>
      <c r="E35" s="4" t="s">
        <v>66</v>
      </c>
      <c r="F35" s="12">
        <v>63.5</v>
      </c>
      <c r="G35" s="48" t="s">
        <v>58</v>
      </c>
      <c r="H35" s="49">
        <v>1.5</v>
      </c>
      <c r="I35" s="48"/>
      <c r="J35" s="50"/>
      <c r="K35" s="10">
        <f t="shared" si="3"/>
        <v>2.3168985839999996</v>
      </c>
      <c r="L35" s="123">
        <v>1012</v>
      </c>
    </row>
    <row r="36" spans="1:12">
      <c r="A36" s="332" t="s">
        <v>57</v>
      </c>
      <c r="B36" s="333"/>
      <c r="C36" s="4" t="s">
        <v>12</v>
      </c>
      <c r="D36" s="4" t="s">
        <v>6</v>
      </c>
      <c r="E36" s="4" t="s">
        <v>66</v>
      </c>
      <c r="F36" s="12">
        <v>76.099999999999994</v>
      </c>
      <c r="G36" s="48" t="s">
        <v>58</v>
      </c>
      <c r="H36" s="49">
        <v>2</v>
      </c>
      <c r="I36" s="48"/>
      <c r="J36" s="50"/>
      <c r="K36" s="10">
        <f t="shared" ref="K36" si="9">((F36-H36)*H36*3.1416*7.93)/1000</f>
        <v>3.6920900015999996</v>
      </c>
      <c r="L36" s="123">
        <v>897</v>
      </c>
    </row>
    <row r="37" spans="1:12">
      <c r="A37" s="332" t="s">
        <v>57</v>
      </c>
      <c r="B37" s="333"/>
      <c r="C37" s="4" t="s">
        <v>12</v>
      </c>
      <c r="D37" s="4" t="s">
        <v>6</v>
      </c>
      <c r="E37" s="4" t="s">
        <v>66</v>
      </c>
      <c r="F37" s="12">
        <v>76.099999999999994</v>
      </c>
      <c r="G37" s="48" t="s">
        <v>58</v>
      </c>
      <c r="H37" s="49">
        <v>3</v>
      </c>
      <c r="I37" s="48"/>
      <c r="J37" s="50"/>
      <c r="K37" s="10">
        <f t="shared" ref="K37" si="10">((F37-H37)*H37*3.1416*7.93)/1000</f>
        <v>5.4633963383999991</v>
      </c>
      <c r="L37" s="123">
        <v>1598</v>
      </c>
    </row>
    <row r="38" spans="1:12">
      <c r="A38" s="332" t="s">
        <v>57</v>
      </c>
      <c r="B38" s="333"/>
      <c r="C38" s="4" t="s">
        <v>12</v>
      </c>
      <c r="D38" s="4" t="s">
        <v>6</v>
      </c>
      <c r="E38" s="4" t="s">
        <v>66</v>
      </c>
      <c r="F38" s="12">
        <v>84</v>
      </c>
      <c r="G38" s="48" t="s">
        <v>58</v>
      </c>
      <c r="H38" s="49">
        <v>2</v>
      </c>
      <c r="I38" s="48"/>
      <c r="J38" s="50"/>
      <c r="K38" s="10">
        <f t="shared" si="3"/>
        <v>4.085713632</v>
      </c>
      <c r="L38" s="123">
        <v>1128</v>
      </c>
    </row>
    <row r="39" spans="1:12">
      <c r="A39" s="332" t="s">
        <v>57</v>
      </c>
      <c r="B39" s="333"/>
      <c r="C39" s="4" t="s">
        <v>12</v>
      </c>
      <c r="D39" s="4" t="s">
        <v>6</v>
      </c>
      <c r="E39" s="4" t="s">
        <v>66</v>
      </c>
      <c r="F39" s="12">
        <v>88.9</v>
      </c>
      <c r="G39" s="48" t="s">
        <v>58</v>
      </c>
      <c r="H39" s="49">
        <v>1.5</v>
      </c>
      <c r="I39" s="48"/>
      <c r="J39" s="50"/>
      <c r="K39" s="10">
        <f t="shared" si="3"/>
        <v>3.2660796168000008</v>
      </c>
      <c r="L39" s="123">
        <v>801</v>
      </c>
    </row>
    <row r="40" spans="1:12" hidden="1">
      <c r="A40" s="332" t="s">
        <v>57</v>
      </c>
      <c r="B40" s="333"/>
      <c r="C40" s="4" t="s">
        <v>12</v>
      </c>
      <c r="D40" s="4" t="s">
        <v>6</v>
      </c>
      <c r="E40" s="4" t="s">
        <v>66</v>
      </c>
      <c r="F40" s="12">
        <v>101.6</v>
      </c>
      <c r="G40" s="48" t="s">
        <v>58</v>
      </c>
      <c r="H40" s="49">
        <v>2</v>
      </c>
      <c r="I40" s="48"/>
      <c r="J40" s="50"/>
      <c r="K40" s="10">
        <f t="shared" si="3"/>
        <v>4.9626472895999996</v>
      </c>
      <c r="L40" s="123">
        <v>0</v>
      </c>
    </row>
    <row r="41" spans="1:12" hidden="1">
      <c r="A41" s="332" t="s">
        <v>57</v>
      </c>
      <c r="B41" s="333"/>
      <c r="C41" s="4" t="s">
        <v>12</v>
      </c>
      <c r="D41" s="4" t="s">
        <v>6</v>
      </c>
      <c r="E41" s="4" t="s">
        <v>66</v>
      </c>
      <c r="F41" s="12">
        <v>104</v>
      </c>
      <c r="G41" s="48" t="s">
        <v>58</v>
      </c>
      <c r="H41" s="49">
        <v>2</v>
      </c>
      <c r="I41" s="48"/>
      <c r="J41" s="50"/>
      <c r="K41" s="10">
        <f t="shared" si="3"/>
        <v>5.082229152</v>
      </c>
      <c r="L41" s="123">
        <v>1679</v>
      </c>
    </row>
    <row r="42" spans="1:12">
      <c r="A42" s="332" t="s">
        <v>57</v>
      </c>
      <c r="B42" s="333"/>
      <c r="C42" s="4" t="s">
        <v>12</v>
      </c>
      <c r="D42" s="4" t="s">
        <v>6</v>
      </c>
      <c r="E42" s="4" t="s">
        <v>66</v>
      </c>
      <c r="F42" s="12">
        <v>114.3</v>
      </c>
      <c r="G42" s="48" t="s">
        <v>58</v>
      </c>
      <c r="H42" s="49">
        <v>3</v>
      </c>
      <c r="I42" s="48"/>
      <c r="J42" s="50"/>
      <c r="K42" s="10">
        <f t="shared" si="3"/>
        <v>8.3184133031999998</v>
      </c>
      <c r="L42" s="123">
        <v>2058</v>
      </c>
    </row>
    <row r="43" spans="1:12">
      <c r="A43" s="332" t="s">
        <v>57</v>
      </c>
      <c r="B43" s="333"/>
      <c r="C43" s="4" t="s">
        <v>12</v>
      </c>
      <c r="D43" s="4" t="s">
        <v>6</v>
      </c>
      <c r="E43" s="4" t="s">
        <v>66</v>
      </c>
      <c r="F43" s="12">
        <v>129</v>
      </c>
      <c r="G43" s="48" t="s">
        <v>58</v>
      </c>
      <c r="H43" s="49">
        <v>2</v>
      </c>
      <c r="I43" s="48"/>
      <c r="J43" s="50"/>
      <c r="K43" s="10">
        <f t="shared" ref="K43" si="11">((F43-H43)*H43*3.1416*7.93)/1000</f>
        <v>6.3278735519999998</v>
      </c>
      <c r="L43" s="123">
        <v>1919</v>
      </c>
    </row>
    <row r="44" spans="1:12">
      <c r="A44" s="332" t="s">
        <v>57</v>
      </c>
      <c r="B44" s="333"/>
      <c r="C44" s="4" t="s">
        <v>12</v>
      </c>
      <c r="D44" s="4" t="s">
        <v>6</v>
      </c>
      <c r="E44" s="4" t="s">
        <v>66</v>
      </c>
      <c r="F44" s="12">
        <v>139.69999999999999</v>
      </c>
      <c r="G44" s="48" t="s">
        <v>58</v>
      </c>
      <c r="H44" s="49">
        <v>3</v>
      </c>
      <c r="I44" s="48"/>
      <c r="J44" s="50"/>
      <c r="K44" s="10">
        <f t="shared" si="3"/>
        <v>10.216775368799999</v>
      </c>
      <c r="L44" s="123">
        <v>3620</v>
      </c>
    </row>
    <row r="45" spans="1:12">
      <c r="A45" s="332" t="s">
        <v>57</v>
      </c>
      <c r="B45" s="333"/>
      <c r="C45" s="4" t="s">
        <v>12</v>
      </c>
      <c r="D45" s="4" t="s">
        <v>6</v>
      </c>
      <c r="E45" s="4" t="s">
        <v>66</v>
      </c>
      <c r="F45" s="12">
        <v>154</v>
      </c>
      <c r="G45" s="48" t="s">
        <v>58</v>
      </c>
      <c r="H45" s="49">
        <v>2</v>
      </c>
      <c r="I45" s="48"/>
      <c r="J45" s="50"/>
      <c r="K45" s="10">
        <f t="shared" si="3"/>
        <v>7.5735179519999996</v>
      </c>
      <c r="L45" s="123">
        <v>2385</v>
      </c>
    </row>
    <row r="46" spans="1:12">
      <c r="A46" s="332" t="s">
        <v>57</v>
      </c>
      <c r="B46" s="333"/>
      <c r="C46" s="4" t="s">
        <v>12</v>
      </c>
      <c r="D46" s="4" t="s">
        <v>6</v>
      </c>
      <c r="E46" s="4" t="s">
        <v>66</v>
      </c>
      <c r="F46" s="12">
        <v>159</v>
      </c>
      <c r="G46" s="48" t="s">
        <v>58</v>
      </c>
      <c r="H46" s="49">
        <v>4</v>
      </c>
      <c r="I46" s="48"/>
      <c r="J46" s="50"/>
      <c r="K46" s="10">
        <f t="shared" ref="K46" si="12">((F46-H46)*H46*3.1416*7.93)/1000</f>
        <v>15.445990559999998</v>
      </c>
      <c r="L46" s="123">
        <v>4603</v>
      </c>
    </row>
    <row r="47" spans="1:12">
      <c r="A47" s="332" t="s">
        <v>57</v>
      </c>
      <c r="B47" s="333"/>
      <c r="C47" s="4" t="s">
        <v>12</v>
      </c>
      <c r="D47" s="4" t="s">
        <v>6</v>
      </c>
      <c r="E47" s="4" t="s">
        <v>66</v>
      </c>
      <c r="F47" s="12">
        <v>168.3</v>
      </c>
      <c r="G47" s="48" t="s">
        <v>58</v>
      </c>
      <c r="H47" s="49">
        <v>3</v>
      </c>
      <c r="I47" s="48"/>
      <c r="J47" s="50"/>
      <c r="K47" s="10">
        <f t="shared" ref="K47:K48" si="13">((F47-H47)*H47*3.1416*7.93)/1000</f>
        <v>12.3543011592</v>
      </c>
      <c r="L47" s="123">
        <v>3324</v>
      </c>
    </row>
    <row r="48" spans="1:12">
      <c r="A48" s="332" t="s">
        <v>57</v>
      </c>
      <c r="B48" s="333"/>
      <c r="C48" s="4" t="s">
        <v>12</v>
      </c>
      <c r="D48" s="4" t="s">
        <v>6</v>
      </c>
      <c r="E48" s="4" t="s">
        <v>66</v>
      </c>
      <c r="F48" s="12">
        <v>219</v>
      </c>
      <c r="G48" s="48" t="s">
        <v>58</v>
      </c>
      <c r="H48" s="49">
        <v>3</v>
      </c>
      <c r="I48" s="48"/>
      <c r="J48" s="50"/>
      <c r="K48" s="10">
        <f t="shared" si="13"/>
        <v>16.143551423999998</v>
      </c>
      <c r="L48" s="123">
        <v>4628</v>
      </c>
    </row>
    <row r="49" spans="1:12">
      <c r="A49" s="332" t="s">
        <v>57</v>
      </c>
      <c r="B49" s="333"/>
      <c r="C49" s="4" t="s">
        <v>12</v>
      </c>
      <c r="D49" s="4" t="s">
        <v>6</v>
      </c>
      <c r="E49" s="4" t="s">
        <v>66</v>
      </c>
      <c r="F49" s="12">
        <v>219</v>
      </c>
      <c r="G49" s="48" t="s">
        <v>58</v>
      </c>
      <c r="H49" s="49">
        <v>4</v>
      </c>
      <c r="I49" s="48"/>
      <c r="J49" s="50"/>
      <c r="K49" s="10">
        <f t="shared" ref="K49" si="14">((F49-H49)*H49*3.1416*7.93)/1000</f>
        <v>21.42508368</v>
      </c>
      <c r="L49" s="123">
        <v>5232</v>
      </c>
    </row>
    <row r="50" spans="1:12">
      <c r="A50" s="332" t="s">
        <v>57</v>
      </c>
      <c r="B50" s="333"/>
      <c r="C50" s="4" t="s">
        <v>12</v>
      </c>
      <c r="D50" s="4" t="s">
        <v>6</v>
      </c>
      <c r="E50" s="4" t="s">
        <v>66</v>
      </c>
      <c r="F50" s="12">
        <v>256</v>
      </c>
      <c r="G50" s="48" t="s">
        <v>58</v>
      </c>
      <c r="H50" s="49">
        <v>3</v>
      </c>
      <c r="I50" s="48"/>
      <c r="J50" s="50"/>
      <c r="K50" s="10">
        <f t="shared" ref="K50" si="15">((F50-H50)*H50*3.1416*7.93)/1000</f>
        <v>18.908881991999998</v>
      </c>
      <c r="L50" s="123">
        <v>5827</v>
      </c>
    </row>
    <row r="51" spans="1:12">
      <c r="A51" s="332" t="s">
        <v>57</v>
      </c>
      <c r="B51" s="333"/>
      <c r="C51" s="4" t="s">
        <v>12</v>
      </c>
      <c r="D51" s="4" t="s">
        <v>6</v>
      </c>
      <c r="E51" s="4" t="s">
        <v>66</v>
      </c>
      <c r="F51" s="12">
        <v>304</v>
      </c>
      <c r="G51" s="48" t="s">
        <v>58</v>
      </c>
      <c r="H51" s="49">
        <v>2</v>
      </c>
      <c r="I51" s="48"/>
      <c r="J51" s="50"/>
      <c r="K51" s="10">
        <f t="shared" ref="K51" si="16">((F51-H51)*H51*3.1416*7.93)/1000</f>
        <v>15.047384352</v>
      </c>
      <c r="L51" s="123">
        <v>5128</v>
      </c>
    </row>
    <row r="52" spans="1:12" ht="13.5" thickBot="1">
      <c r="A52" s="320" t="s">
        <v>57</v>
      </c>
      <c r="B52" s="321"/>
      <c r="C52" s="32" t="s">
        <v>12</v>
      </c>
      <c r="D52" s="32" t="s">
        <v>6</v>
      </c>
      <c r="E52" s="32" t="s">
        <v>66</v>
      </c>
      <c r="F52" s="59">
        <v>323.89999999999998</v>
      </c>
      <c r="G52" s="60" t="s">
        <v>58</v>
      </c>
      <c r="H52" s="61">
        <v>2</v>
      </c>
      <c r="I52" s="60"/>
      <c r="J52" s="62"/>
      <c r="K52" s="81">
        <f t="shared" si="3"/>
        <v>16.038917294399997</v>
      </c>
      <c r="L52" s="124">
        <v>4736</v>
      </c>
    </row>
  </sheetData>
  <mergeCells count="53">
    <mergeCell ref="A5:B5"/>
    <mergeCell ref="A6:B6"/>
    <mergeCell ref="A8:B8"/>
    <mergeCell ref="A9:B9"/>
    <mergeCell ref="A10:B10"/>
    <mergeCell ref="A7:B7"/>
    <mergeCell ref="A17:B17"/>
    <mergeCell ref="A14:L14"/>
    <mergeCell ref="F15:J15"/>
    <mergeCell ref="A18:B18"/>
    <mergeCell ref="A11:B11"/>
    <mergeCell ref="A15:B15"/>
    <mergeCell ref="A16:B16"/>
    <mergeCell ref="A12:B12"/>
    <mergeCell ref="A1:L1"/>
    <mergeCell ref="A2:B2"/>
    <mergeCell ref="F2:J2"/>
    <mergeCell ref="A3:B3"/>
    <mergeCell ref="A4:B4"/>
    <mergeCell ref="A21:B21"/>
    <mergeCell ref="A22:B22"/>
    <mergeCell ref="A23:B23"/>
    <mergeCell ref="A24:B24"/>
    <mergeCell ref="A19:B19"/>
    <mergeCell ref="A20:B20"/>
    <mergeCell ref="A52:B52"/>
    <mergeCell ref="A39:B39"/>
    <mergeCell ref="A40:B40"/>
    <mergeCell ref="A41:B41"/>
    <mergeCell ref="A42:B42"/>
    <mergeCell ref="A44:B44"/>
    <mergeCell ref="A45:B45"/>
    <mergeCell ref="A51:B51"/>
    <mergeCell ref="A46:B46"/>
    <mergeCell ref="A26:B26"/>
    <mergeCell ref="A28:B28"/>
    <mergeCell ref="A30:B30"/>
    <mergeCell ref="A31:B31"/>
    <mergeCell ref="A25:B25"/>
    <mergeCell ref="A27:B27"/>
    <mergeCell ref="A29:B29"/>
    <mergeCell ref="A32:B32"/>
    <mergeCell ref="A37:B37"/>
    <mergeCell ref="A47:B47"/>
    <mergeCell ref="A48:B48"/>
    <mergeCell ref="A50:B50"/>
    <mergeCell ref="A33:B33"/>
    <mergeCell ref="A34:B34"/>
    <mergeCell ref="A35:B35"/>
    <mergeCell ref="A43:B43"/>
    <mergeCell ref="A49:B49"/>
    <mergeCell ref="A36:B36"/>
    <mergeCell ref="A38:B38"/>
  </mergeCells>
  <printOptions horizontalCentered="1"/>
  <pageMargins left="0.23622047244094491" right="0.23622047244094491" top="1.6929133858267718" bottom="0.78740157480314965" header="0.31496062992125984" footer="0.31496062992125984"/>
  <pageSetup paperSize="9" scale="92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45"/>
  <sheetViews>
    <sheetView zoomScaleNormal="100" workbookViewId="0">
      <selection sqref="A1:L1"/>
    </sheetView>
  </sheetViews>
  <sheetFormatPr defaultRowHeight="12.75"/>
  <cols>
    <col min="1" max="1" width="4.5703125" customWidth="1"/>
    <col min="2" max="2" width="6.5703125" customWidth="1"/>
    <col min="3" max="3" width="14.5703125" customWidth="1"/>
    <col min="4" max="4" width="14.140625" customWidth="1"/>
    <col min="5" max="5" width="11.85546875" customWidth="1"/>
    <col min="6" max="6" width="10.140625" customWidth="1"/>
    <col min="7" max="7" width="11.42578125" customWidth="1"/>
    <col min="8" max="8" width="1.28515625" customWidth="1"/>
    <col min="9" max="9" width="9" customWidth="1"/>
    <col min="10" max="10" width="7" bestFit="1" customWidth="1"/>
    <col min="11" max="11" width="9.85546875" customWidth="1"/>
    <col min="12" max="12" width="14.85546875" customWidth="1"/>
  </cols>
  <sheetData>
    <row r="1" spans="1:12" ht="18" customHeight="1" thickBot="1">
      <c r="A1" s="370" t="s">
        <v>42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2"/>
    </row>
    <row r="2" spans="1:12" ht="26.25" thickBot="1">
      <c r="A2" s="296" t="s">
        <v>14</v>
      </c>
      <c r="B2" s="295"/>
      <c r="C2" s="17" t="s">
        <v>15</v>
      </c>
      <c r="D2" s="17" t="s">
        <v>3</v>
      </c>
      <c r="E2" s="17" t="s">
        <v>3</v>
      </c>
      <c r="F2" s="16" t="s">
        <v>2</v>
      </c>
      <c r="G2" s="373" t="s">
        <v>16</v>
      </c>
      <c r="H2" s="373"/>
      <c r="I2" s="16" t="s">
        <v>17</v>
      </c>
      <c r="J2" s="348" t="s">
        <v>37</v>
      </c>
      <c r="K2" s="349"/>
      <c r="L2" s="18" t="s">
        <v>38</v>
      </c>
    </row>
    <row r="3" spans="1:12" ht="13.5" thickBot="1">
      <c r="A3" s="366" t="s">
        <v>49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8"/>
    </row>
    <row r="4" spans="1:12" ht="15.75" customHeight="1">
      <c r="A4" s="28" t="s">
        <v>11</v>
      </c>
      <c r="B4" s="19"/>
      <c r="C4" s="19" t="s">
        <v>12</v>
      </c>
      <c r="D4" s="20" t="s">
        <v>13</v>
      </c>
      <c r="E4" s="19" t="s">
        <v>0</v>
      </c>
      <c r="F4" s="21">
        <v>0.5</v>
      </c>
      <c r="G4" s="365" t="s">
        <v>5</v>
      </c>
      <c r="H4" s="365"/>
      <c r="I4" s="19">
        <v>12.5</v>
      </c>
      <c r="J4" s="354">
        <v>187</v>
      </c>
      <c r="K4" s="355"/>
      <c r="L4" s="22">
        <f>ROUND(J4*1.02,)</f>
        <v>191</v>
      </c>
    </row>
    <row r="5" spans="1:12" ht="15.75" customHeight="1">
      <c r="A5" s="30" t="s">
        <v>11</v>
      </c>
      <c r="B5" s="8"/>
      <c r="C5" s="5" t="s">
        <v>12</v>
      </c>
      <c r="D5" s="5" t="s">
        <v>13</v>
      </c>
      <c r="E5" s="5" t="s">
        <v>0</v>
      </c>
      <c r="F5" s="15">
        <v>0.8</v>
      </c>
      <c r="G5" s="360" t="s">
        <v>5</v>
      </c>
      <c r="H5" s="360"/>
      <c r="I5" s="5">
        <v>20</v>
      </c>
      <c r="J5" s="352">
        <v>185</v>
      </c>
      <c r="K5" s="353"/>
      <c r="L5" s="23">
        <f t="shared" ref="L5:L20" si="0">ROUND(J5*1.02,)</f>
        <v>189</v>
      </c>
    </row>
    <row r="6" spans="1:12" ht="15.75" customHeight="1">
      <c r="A6" s="29" t="s">
        <v>11</v>
      </c>
      <c r="B6" s="4"/>
      <c r="C6" s="3" t="s">
        <v>12</v>
      </c>
      <c r="D6" s="3" t="s">
        <v>13</v>
      </c>
      <c r="E6" s="3" t="s">
        <v>0</v>
      </c>
      <c r="F6" s="13">
        <v>0.8</v>
      </c>
      <c r="G6" s="359" t="s">
        <v>18</v>
      </c>
      <c r="H6" s="359"/>
      <c r="I6" s="3">
        <v>29</v>
      </c>
      <c r="J6" s="352">
        <v>185</v>
      </c>
      <c r="K6" s="353"/>
      <c r="L6" s="23">
        <f t="shared" si="0"/>
        <v>189</v>
      </c>
    </row>
    <row r="7" spans="1:12" ht="15.75" customHeight="1">
      <c r="A7" s="29" t="s">
        <v>11</v>
      </c>
      <c r="B7" s="4"/>
      <c r="C7" s="3" t="s">
        <v>12</v>
      </c>
      <c r="D7" s="3" t="s">
        <v>13</v>
      </c>
      <c r="E7" s="3" t="s">
        <v>0</v>
      </c>
      <c r="F7" s="13">
        <v>1</v>
      </c>
      <c r="G7" s="359" t="s">
        <v>5</v>
      </c>
      <c r="H7" s="359"/>
      <c r="I7" s="5">
        <v>25</v>
      </c>
      <c r="J7" s="352">
        <v>182</v>
      </c>
      <c r="K7" s="353"/>
      <c r="L7" s="23">
        <f t="shared" si="0"/>
        <v>186</v>
      </c>
    </row>
    <row r="8" spans="1:12" ht="15.75" customHeight="1">
      <c r="A8" s="29" t="s">
        <v>11</v>
      </c>
      <c r="B8" s="4"/>
      <c r="C8" s="3" t="s">
        <v>12</v>
      </c>
      <c r="D8" s="3" t="s">
        <v>13</v>
      </c>
      <c r="E8" s="3" t="s">
        <v>0</v>
      </c>
      <c r="F8" s="13">
        <v>1</v>
      </c>
      <c r="G8" s="359" t="s">
        <v>18</v>
      </c>
      <c r="H8" s="359"/>
      <c r="I8" s="5">
        <v>36</v>
      </c>
      <c r="J8" s="352">
        <v>184</v>
      </c>
      <c r="K8" s="353"/>
      <c r="L8" s="23">
        <f t="shared" si="0"/>
        <v>188</v>
      </c>
    </row>
    <row r="9" spans="1:12" ht="15.75" customHeight="1">
      <c r="A9" s="29" t="s">
        <v>11</v>
      </c>
      <c r="B9" s="4"/>
      <c r="C9" s="3" t="s">
        <v>12</v>
      </c>
      <c r="D9" s="3" t="s">
        <v>13</v>
      </c>
      <c r="E9" s="3" t="s">
        <v>0</v>
      </c>
      <c r="F9" s="13">
        <v>2</v>
      </c>
      <c r="G9" s="359" t="s">
        <v>18</v>
      </c>
      <c r="H9" s="359"/>
      <c r="I9" s="5">
        <v>72</v>
      </c>
      <c r="J9" s="352">
        <v>179</v>
      </c>
      <c r="K9" s="353"/>
      <c r="L9" s="23">
        <f t="shared" si="0"/>
        <v>183</v>
      </c>
    </row>
    <row r="10" spans="1:12" ht="15.75" customHeight="1">
      <c r="A10" s="30" t="s">
        <v>11</v>
      </c>
      <c r="B10" s="8"/>
      <c r="C10" s="8" t="s">
        <v>12</v>
      </c>
      <c r="D10" s="5" t="s">
        <v>13</v>
      </c>
      <c r="E10" s="5" t="s">
        <v>0</v>
      </c>
      <c r="F10" s="15">
        <v>2.5</v>
      </c>
      <c r="G10" s="360" t="s">
        <v>7</v>
      </c>
      <c r="H10" s="360"/>
      <c r="I10" s="5">
        <v>40</v>
      </c>
      <c r="J10" s="352">
        <v>187</v>
      </c>
      <c r="K10" s="353"/>
      <c r="L10" s="23">
        <f t="shared" si="0"/>
        <v>191</v>
      </c>
    </row>
    <row r="11" spans="1:12" ht="15.75" customHeight="1">
      <c r="A11" s="30" t="s">
        <v>11</v>
      </c>
      <c r="B11" s="8"/>
      <c r="C11" s="5" t="s">
        <v>12</v>
      </c>
      <c r="D11" s="5" t="s">
        <v>19</v>
      </c>
      <c r="E11" s="5" t="s">
        <v>0</v>
      </c>
      <c r="F11" s="15">
        <v>3</v>
      </c>
      <c r="G11" s="360" t="s">
        <v>47</v>
      </c>
      <c r="H11" s="360"/>
      <c r="I11" s="5">
        <v>39</v>
      </c>
      <c r="J11" s="352">
        <v>187</v>
      </c>
      <c r="K11" s="353"/>
      <c r="L11" s="23">
        <f t="shared" si="0"/>
        <v>191</v>
      </c>
    </row>
    <row r="12" spans="1:12" ht="15.75" customHeight="1">
      <c r="A12" s="30" t="s">
        <v>11</v>
      </c>
      <c r="B12" s="8"/>
      <c r="C12" s="5" t="s">
        <v>12</v>
      </c>
      <c r="D12" s="5" t="s">
        <v>19</v>
      </c>
      <c r="E12" s="5" t="s">
        <v>0</v>
      </c>
      <c r="F12" s="15">
        <v>3</v>
      </c>
      <c r="G12" s="360" t="s">
        <v>7</v>
      </c>
      <c r="H12" s="360"/>
      <c r="I12" s="5">
        <v>48</v>
      </c>
      <c r="J12" s="352">
        <v>187</v>
      </c>
      <c r="K12" s="353"/>
      <c r="L12" s="23">
        <f t="shared" si="0"/>
        <v>191</v>
      </c>
    </row>
    <row r="13" spans="1:12" ht="15.75" customHeight="1">
      <c r="A13" s="30" t="s">
        <v>11</v>
      </c>
      <c r="B13" s="8"/>
      <c r="C13" s="5" t="s">
        <v>12</v>
      </c>
      <c r="D13" s="5" t="s">
        <v>19</v>
      </c>
      <c r="E13" s="5" t="s">
        <v>0</v>
      </c>
      <c r="F13" s="15">
        <v>3</v>
      </c>
      <c r="G13" s="360" t="s">
        <v>48</v>
      </c>
      <c r="H13" s="360"/>
      <c r="I13" s="5">
        <v>58</v>
      </c>
      <c r="J13" s="352">
        <v>187</v>
      </c>
      <c r="K13" s="353"/>
      <c r="L13" s="23">
        <f t="shared" si="0"/>
        <v>191</v>
      </c>
    </row>
    <row r="14" spans="1:12" ht="15.75" customHeight="1">
      <c r="A14" s="29" t="s">
        <v>11</v>
      </c>
      <c r="B14" s="4"/>
      <c r="C14" s="3" t="s">
        <v>12</v>
      </c>
      <c r="D14" s="3" t="s">
        <v>19</v>
      </c>
      <c r="E14" s="3" t="s">
        <v>8</v>
      </c>
      <c r="F14" s="13">
        <v>5</v>
      </c>
      <c r="G14" s="363" t="s">
        <v>5</v>
      </c>
      <c r="H14" s="364"/>
      <c r="I14" s="3">
        <v>125</v>
      </c>
      <c r="J14" s="352">
        <v>180</v>
      </c>
      <c r="K14" s="353"/>
      <c r="L14" s="23">
        <f t="shared" si="0"/>
        <v>184</v>
      </c>
    </row>
    <row r="15" spans="1:12" ht="15.75" customHeight="1" thickBot="1">
      <c r="A15" s="31" t="s">
        <v>11</v>
      </c>
      <c r="B15" s="32"/>
      <c r="C15" s="24" t="s">
        <v>12</v>
      </c>
      <c r="D15" s="24" t="s">
        <v>19</v>
      </c>
      <c r="E15" s="24" t="s">
        <v>8</v>
      </c>
      <c r="F15" s="25">
        <v>6</v>
      </c>
      <c r="G15" s="361" t="s">
        <v>5</v>
      </c>
      <c r="H15" s="362"/>
      <c r="I15" s="24">
        <v>150</v>
      </c>
      <c r="J15" s="350">
        <v>180</v>
      </c>
      <c r="K15" s="351"/>
      <c r="L15" s="27">
        <f t="shared" si="0"/>
        <v>184</v>
      </c>
    </row>
    <row r="16" spans="1:12" ht="15.75" customHeight="1" thickBot="1">
      <c r="A16" s="356" t="s">
        <v>52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8"/>
    </row>
    <row r="17" spans="1:12" ht="15.75" customHeight="1">
      <c r="A17" s="29" t="s">
        <v>11</v>
      </c>
      <c r="B17" s="4"/>
      <c r="C17" s="4" t="s">
        <v>12</v>
      </c>
      <c r="D17" s="4" t="s">
        <v>25</v>
      </c>
      <c r="E17" s="4" t="s">
        <v>34</v>
      </c>
      <c r="F17" s="229">
        <v>0.8</v>
      </c>
      <c r="G17" s="374" t="s">
        <v>7</v>
      </c>
      <c r="H17" s="374"/>
      <c r="I17" s="4">
        <v>13</v>
      </c>
      <c r="J17" s="354">
        <v>205</v>
      </c>
      <c r="K17" s="355"/>
      <c r="L17" s="230">
        <f t="shared" si="0"/>
        <v>209</v>
      </c>
    </row>
    <row r="18" spans="1:12" ht="15.75" customHeight="1">
      <c r="A18" s="29" t="s">
        <v>11</v>
      </c>
      <c r="B18" s="4"/>
      <c r="C18" s="3" t="s">
        <v>12</v>
      </c>
      <c r="D18" s="3" t="s">
        <v>25</v>
      </c>
      <c r="E18" s="3" t="s">
        <v>34</v>
      </c>
      <c r="F18" s="91">
        <v>1</v>
      </c>
      <c r="G18" s="359" t="s">
        <v>7</v>
      </c>
      <c r="H18" s="359"/>
      <c r="I18" s="3">
        <v>16</v>
      </c>
      <c r="J18" s="352">
        <v>199</v>
      </c>
      <c r="K18" s="353"/>
      <c r="L18" s="23">
        <f t="shared" si="0"/>
        <v>203</v>
      </c>
    </row>
    <row r="19" spans="1:12" ht="15.75" customHeight="1">
      <c r="A19" s="29" t="s">
        <v>11</v>
      </c>
      <c r="B19" s="4"/>
      <c r="C19" s="3" t="s">
        <v>12</v>
      </c>
      <c r="D19" s="3" t="s">
        <v>25</v>
      </c>
      <c r="E19" s="3" t="s">
        <v>9</v>
      </c>
      <c r="F19" s="91">
        <v>1.2</v>
      </c>
      <c r="G19" s="359" t="s">
        <v>7</v>
      </c>
      <c r="H19" s="359"/>
      <c r="I19" s="3">
        <v>19.2</v>
      </c>
      <c r="J19" s="352">
        <v>190</v>
      </c>
      <c r="K19" s="353"/>
      <c r="L19" s="23">
        <f t="shared" si="0"/>
        <v>194</v>
      </c>
    </row>
    <row r="20" spans="1:12" ht="15.75" customHeight="1" thickBot="1">
      <c r="A20" s="31" t="s">
        <v>11</v>
      </c>
      <c r="B20" s="32"/>
      <c r="C20" s="24" t="s">
        <v>12</v>
      </c>
      <c r="D20" s="24" t="s">
        <v>25</v>
      </c>
      <c r="E20" s="24" t="s">
        <v>9</v>
      </c>
      <c r="F20" s="92">
        <v>1.2</v>
      </c>
      <c r="G20" s="369" t="s">
        <v>5</v>
      </c>
      <c r="H20" s="369"/>
      <c r="I20" s="24">
        <v>30</v>
      </c>
      <c r="J20" s="350">
        <v>190</v>
      </c>
      <c r="K20" s="351"/>
      <c r="L20" s="27">
        <f t="shared" si="0"/>
        <v>194</v>
      </c>
    </row>
    <row r="21" spans="1:12" ht="15.75" customHeight="1" thickBot="1">
      <c r="A21" s="356" t="s">
        <v>51</v>
      </c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8"/>
    </row>
    <row r="22" spans="1:12" ht="15.75" customHeight="1">
      <c r="A22" s="36" t="s">
        <v>11</v>
      </c>
      <c r="B22" s="20"/>
      <c r="C22" s="469" t="s">
        <v>12</v>
      </c>
      <c r="D22" s="471" t="s">
        <v>33</v>
      </c>
      <c r="E22" s="20"/>
      <c r="F22" s="274">
        <v>2</v>
      </c>
      <c r="G22" s="376" t="s">
        <v>5</v>
      </c>
      <c r="H22" s="376"/>
      <c r="I22" s="20">
        <v>48.9</v>
      </c>
      <c r="J22" s="354">
        <v>230</v>
      </c>
      <c r="K22" s="355"/>
      <c r="L22" s="472">
        <v>237</v>
      </c>
    </row>
    <row r="23" spans="1:12" ht="15.75" customHeight="1">
      <c r="A23" s="30" t="s">
        <v>11</v>
      </c>
      <c r="B23" s="8"/>
      <c r="C23" s="86" t="s">
        <v>12</v>
      </c>
      <c r="D23" s="473" t="s">
        <v>33</v>
      </c>
      <c r="E23" s="5"/>
      <c r="F23" s="270">
        <v>3</v>
      </c>
      <c r="G23" s="360" t="s">
        <v>7</v>
      </c>
      <c r="H23" s="360"/>
      <c r="I23" s="5">
        <v>46.8</v>
      </c>
      <c r="J23" s="352"/>
      <c r="K23" s="353"/>
      <c r="L23" s="474"/>
    </row>
    <row r="24" spans="1:12" ht="15.75" customHeight="1">
      <c r="A24" s="30" t="s">
        <v>11</v>
      </c>
      <c r="B24" s="8"/>
      <c r="C24" s="86" t="s">
        <v>12</v>
      </c>
      <c r="D24" s="473" t="s">
        <v>33</v>
      </c>
      <c r="E24" s="5"/>
      <c r="F24" s="270">
        <v>3</v>
      </c>
      <c r="G24" s="360" t="s">
        <v>5</v>
      </c>
      <c r="H24" s="360"/>
      <c r="I24" s="5">
        <v>73.7</v>
      </c>
      <c r="J24" s="352">
        <v>220</v>
      </c>
      <c r="K24" s="353"/>
      <c r="L24" s="474">
        <v>227</v>
      </c>
    </row>
    <row r="25" spans="1:12" ht="15.75" customHeight="1">
      <c r="A25" s="30" t="s">
        <v>11</v>
      </c>
      <c r="B25" s="8"/>
      <c r="C25" s="86" t="s">
        <v>12</v>
      </c>
      <c r="D25" s="473" t="s">
        <v>33</v>
      </c>
      <c r="E25" s="5"/>
      <c r="F25" s="270">
        <v>4</v>
      </c>
      <c r="G25" s="360" t="s">
        <v>7</v>
      </c>
      <c r="H25" s="360"/>
      <c r="I25" s="5">
        <v>62</v>
      </c>
      <c r="J25" s="352"/>
      <c r="K25" s="353"/>
      <c r="L25" s="474"/>
    </row>
    <row r="26" spans="1:12" ht="15.75" customHeight="1">
      <c r="A26" s="30" t="s">
        <v>11</v>
      </c>
      <c r="B26" s="8"/>
      <c r="C26" s="86" t="s">
        <v>12</v>
      </c>
      <c r="D26" s="473" t="s">
        <v>33</v>
      </c>
      <c r="E26" s="5"/>
      <c r="F26" s="270">
        <v>4</v>
      </c>
      <c r="G26" s="360" t="s">
        <v>5</v>
      </c>
      <c r="H26" s="360"/>
      <c r="I26" s="5">
        <v>96.7</v>
      </c>
      <c r="J26" s="352">
        <v>220</v>
      </c>
      <c r="K26" s="353"/>
      <c r="L26" s="474">
        <v>227</v>
      </c>
    </row>
    <row r="27" spans="1:12" ht="15.75" customHeight="1" thickBot="1">
      <c r="A27" s="33" t="s">
        <v>11</v>
      </c>
      <c r="B27" s="34"/>
      <c r="C27" s="470" t="s">
        <v>12</v>
      </c>
      <c r="D27" s="475" t="s">
        <v>33</v>
      </c>
      <c r="E27" s="35"/>
      <c r="F27" s="273">
        <v>5</v>
      </c>
      <c r="G27" s="375" t="s">
        <v>5</v>
      </c>
      <c r="H27" s="375"/>
      <c r="I27" s="35">
        <v>125</v>
      </c>
      <c r="J27" s="350">
        <v>220</v>
      </c>
      <c r="K27" s="351"/>
      <c r="L27" s="476">
        <v>227</v>
      </c>
    </row>
    <row r="28" spans="1:12" ht="15.75" customHeight="1" thickBot="1"/>
    <row r="29" spans="1:12" ht="58.5" customHeight="1" thickBot="1">
      <c r="A29" s="287" t="s">
        <v>136</v>
      </c>
      <c r="B29" s="288"/>
      <c r="C29" s="288"/>
      <c r="D29" s="288"/>
      <c r="E29" s="289"/>
      <c r="F29" s="315" t="s">
        <v>1</v>
      </c>
      <c r="G29" s="283"/>
      <c r="H29" s="283"/>
      <c r="I29" s="283"/>
      <c r="J29" s="283"/>
      <c r="K29" s="283"/>
      <c r="L29" s="284"/>
    </row>
    <row r="30" spans="1:12" ht="12.75" customHeight="1"/>
    <row r="31" spans="1:12" ht="12.75" customHeight="1"/>
    <row r="32" spans="1:12" ht="12.75" customHeight="1"/>
    <row r="33" spans="6:12" ht="12.75" customHeight="1"/>
    <row r="34" spans="6:12" ht="12.75" customHeight="1"/>
    <row r="35" spans="6:12" ht="12.75" customHeight="1">
      <c r="F35" s="1"/>
      <c r="G35" s="1"/>
      <c r="H35" s="1"/>
      <c r="I35" s="1"/>
      <c r="J35" s="231"/>
      <c r="K35" s="1"/>
      <c r="L35" s="1"/>
    </row>
    <row r="36" spans="6:12" ht="12.75" customHeight="1"/>
    <row r="37" spans="6:12" ht="12.75" customHeight="1"/>
    <row r="38" spans="6:12" ht="12.75" customHeight="1"/>
    <row r="39" spans="6:12" ht="12.75" customHeight="1"/>
    <row r="40" spans="6:12" ht="12.75" customHeight="1"/>
    <row r="44" spans="6:12" ht="12.75" customHeight="1"/>
    <row r="45" spans="6:12" ht="12.75" customHeight="1"/>
  </sheetData>
  <mergeCells count="53">
    <mergeCell ref="J26:K26"/>
    <mergeCell ref="J27:K27"/>
    <mergeCell ref="G26:H26"/>
    <mergeCell ref="A1:L1"/>
    <mergeCell ref="G2:H2"/>
    <mergeCell ref="G5:H5"/>
    <mergeCell ref="G17:H17"/>
    <mergeCell ref="A29:E29"/>
    <mergeCell ref="F29:L29"/>
    <mergeCell ref="G6:H6"/>
    <mergeCell ref="G8:H8"/>
    <mergeCell ref="G18:H18"/>
    <mergeCell ref="G7:H7"/>
    <mergeCell ref="G24:H24"/>
    <mergeCell ref="G27:H27"/>
    <mergeCell ref="G23:H23"/>
    <mergeCell ref="G22:H22"/>
    <mergeCell ref="A21:L21"/>
    <mergeCell ref="G4:H4"/>
    <mergeCell ref="G25:H25"/>
    <mergeCell ref="A3:L3"/>
    <mergeCell ref="G19:H19"/>
    <mergeCell ref="G20:H20"/>
    <mergeCell ref="J22:K22"/>
    <mergeCell ref="J23:K23"/>
    <mergeCell ref="J24:K24"/>
    <mergeCell ref="J25:K25"/>
    <mergeCell ref="A2:B2"/>
    <mergeCell ref="A16:L16"/>
    <mergeCell ref="G9:H9"/>
    <mergeCell ref="G10:H10"/>
    <mergeCell ref="G11:H11"/>
    <mergeCell ref="G13:H13"/>
    <mergeCell ref="G12:H12"/>
    <mergeCell ref="G15:H15"/>
    <mergeCell ref="G14:H14"/>
    <mergeCell ref="J5:K5"/>
    <mergeCell ref="J4:K4"/>
    <mergeCell ref="J2:K2"/>
    <mergeCell ref="J20:K20"/>
    <mergeCell ref="J19:K19"/>
    <mergeCell ref="J18:K18"/>
    <mergeCell ref="J17:K17"/>
    <mergeCell ref="J15:K15"/>
    <mergeCell ref="J14:K14"/>
    <mergeCell ref="J13:K13"/>
    <mergeCell ref="J12:K12"/>
    <mergeCell ref="J11:K11"/>
    <mergeCell ref="J10:K10"/>
    <mergeCell ref="J9:K9"/>
    <mergeCell ref="J8:K8"/>
    <mergeCell ref="J7:K7"/>
    <mergeCell ref="J6:K6"/>
  </mergeCells>
  <printOptions horizontalCentered="1"/>
  <pageMargins left="0.23622047244094491" right="0.23622047244094491" top="1.6141732283464567" bottom="0.78740157480314965" header="0.31496062992125984" footer="0.31496062992125984"/>
  <pageSetup paperSize="9" scale="88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9"/>
  <sheetViews>
    <sheetView zoomScaleNormal="100" workbookViewId="0">
      <selection sqref="A1:K1"/>
    </sheetView>
  </sheetViews>
  <sheetFormatPr defaultRowHeight="12.75"/>
  <cols>
    <col min="1" max="1" width="4.5703125" customWidth="1"/>
    <col min="2" max="2" width="6.5703125" customWidth="1"/>
    <col min="3" max="3" width="14.5703125" customWidth="1"/>
    <col min="4" max="4" width="14.140625" customWidth="1"/>
    <col min="5" max="5" width="11.85546875" customWidth="1"/>
    <col min="6" max="6" width="10.140625" customWidth="1"/>
    <col min="7" max="7" width="11.42578125" customWidth="1"/>
    <col min="8" max="8" width="1.28515625" customWidth="1"/>
    <col min="9" max="9" width="9" customWidth="1"/>
    <col min="10" max="11" width="14.85546875" customWidth="1"/>
  </cols>
  <sheetData>
    <row r="1" spans="1:11" ht="18" customHeight="1">
      <c r="A1" s="383" t="s">
        <v>45</v>
      </c>
      <c r="B1" s="365"/>
      <c r="C1" s="365"/>
      <c r="D1" s="365"/>
      <c r="E1" s="365"/>
      <c r="F1" s="365"/>
      <c r="G1" s="365"/>
      <c r="H1" s="365"/>
      <c r="I1" s="365"/>
      <c r="J1" s="365"/>
      <c r="K1" s="384"/>
    </row>
    <row r="2" spans="1:11" ht="26.25" thickBot="1">
      <c r="A2" s="377" t="s">
        <v>14</v>
      </c>
      <c r="B2" s="378"/>
      <c r="C2" s="125" t="s">
        <v>15</v>
      </c>
      <c r="D2" s="125" t="s">
        <v>3</v>
      </c>
      <c r="E2" s="125" t="s">
        <v>3</v>
      </c>
      <c r="F2" s="149" t="s">
        <v>2</v>
      </c>
      <c r="G2" s="379" t="s">
        <v>16</v>
      </c>
      <c r="H2" s="379"/>
      <c r="I2" s="149" t="s">
        <v>17</v>
      </c>
      <c r="J2" s="149" t="s">
        <v>37</v>
      </c>
      <c r="K2" s="85" t="s">
        <v>38</v>
      </c>
    </row>
    <row r="3" spans="1:11">
      <c r="A3" s="385" t="s">
        <v>49</v>
      </c>
      <c r="B3" s="386"/>
      <c r="C3" s="386"/>
      <c r="D3" s="386"/>
      <c r="E3" s="386"/>
      <c r="F3" s="386"/>
      <c r="G3" s="386"/>
      <c r="H3" s="386"/>
      <c r="I3" s="386"/>
      <c r="J3" s="386"/>
      <c r="K3" s="387"/>
    </row>
    <row r="4" spans="1:11" ht="15.75" customHeight="1">
      <c r="A4" s="146" t="s">
        <v>21</v>
      </c>
      <c r="B4" s="3"/>
      <c r="C4" s="3" t="s">
        <v>22</v>
      </c>
      <c r="D4" s="5" t="s">
        <v>13</v>
      </c>
      <c r="E4" s="3" t="s">
        <v>0</v>
      </c>
      <c r="F4" s="128">
        <v>0.6</v>
      </c>
      <c r="G4" s="359" t="s">
        <v>36</v>
      </c>
      <c r="H4" s="359"/>
      <c r="I4" s="3">
        <v>14.7</v>
      </c>
      <c r="J4" s="11">
        <v>140</v>
      </c>
      <c r="K4" s="23">
        <v>140</v>
      </c>
    </row>
    <row r="5" spans="1:11" ht="15.75" customHeight="1">
      <c r="A5" s="147" t="s">
        <v>21</v>
      </c>
      <c r="B5" s="5"/>
      <c r="C5" s="5" t="s">
        <v>22</v>
      </c>
      <c r="D5" s="5" t="s">
        <v>13</v>
      </c>
      <c r="E5" s="5" t="s">
        <v>0</v>
      </c>
      <c r="F5" s="127">
        <v>0.8</v>
      </c>
      <c r="G5" s="359" t="s">
        <v>7</v>
      </c>
      <c r="H5" s="359"/>
      <c r="I5" s="5">
        <v>13</v>
      </c>
      <c r="J5" s="11">
        <v>135</v>
      </c>
      <c r="K5" s="23">
        <v>135</v>
      </c>
    </row>
    <row r="6" spans="1:11" ht="15.75" customHeight="1">
      <c r="A6" s="146" t="s">
        <v>21</v>
      </c>
      <c r="B6" s="3"/>
      <c r="C6" s="3" t="s">
        <v>22</v>
      </c>
      <c r="D6" s="3" t="s">
        <v>13</v>
      </c>
      <c r="E6" s="3" t="s">
        <v>0</v>
      </c>
      <c r="F6" s="128">
        <v>0.8</v>
      </c>
      <c r="G6" s="359" t="s">
        <v>36</v>
      </c>
      <c r="H6" s="359"/>
      <c r="I6" s="3">
        <v>20</v>
      </c>
      <c r="J6" s="11">
        <v>135</v>
      </c>
      <c r="K6" s="23">
        <v>135</v>
      </c>
    </row>
    <row r="7" spans="1:11" ht="15.75" customHeight="1">
      <c r="A7" s="380" t="s">
        <v>52</v>
      </c>
      <c r="B7" s="381"/>
      <c r="C7" s="381"/>
      <c r="D7" s="381"/>
      <c r="E7" s="381"/>
      <c r="F7" s="381"/>
      <c r="G7" s="381"/>
      <c r="H7" s="381"/>
      <c r="I7" s="381"/>
      <c r="J7" s="381"/>
      <c r="K7" s="382"/>
    </row>
    <row r="8" spans="1:11" ht="15.75" customHeight="1">
      <c r="A8" s="146" t="s">
        <v>21</v>
      </c>
      <c r="B8" s="3"/>
      <c r="C8" s="3" t="s">
        <v>22</v>
      </c>
      <c r="D8" s="3" t="s">
        <v>25</v>
      </c>
      <c r="E8" s="3" t="s">
        <v>9</v>
      </c>
      <c r="F8" s="262">
        <v>0.5</v>
      </c>
      <c r="G8" s="374" t="s">
        <v>7</v>
      </c>
      <c r="H8" s="374"/>
      <c r="I8" s="3">
        <v>8</v>
      </c>
      <c r="J8" s="11">
        <v>164</v>
      </c>
      <c r="K8" s="23">
        <v>173</v>
      </c>
    </row>
    <row r="9" spans="1:11" ht="15.75" customHeight="1">
      <c r="A9" s="30" t="s">
        <v>21</v>
      </c>
      <c r="B9" s="8"/>
      <c r="C9" s="8" t="s">
        <v>22</v>
      </c>
      <c r="D9" s="3" t="s">
        <v>25</v>
      </c>
      <c r="E9" s="3" t="s">
        <v>9</v>
      </c>
      <c r="F9" s="264">
        <v>0.8</v>
      </c>
      <c r="G9" s="374" t="s">
        <v>7</v>
      </c>
      <c r="H9" s="374"/>
      <c r="I9" s="8">
        <v>13</v>
      </c>
      <c r="J9" s="11">
        <v>157</v>
      </c>
      <c r="K9" s="23">
        <v>165</v>
      </c>
    </row>
    <row r="10" spans="1:11" ht="15.75" customHeight="1">
      <c r="A10" s="146" t="s">
        <v>21</v>
      </c>
      <c r="B10" s="3"/>
      <c r="C10" s="3" t="s">
        <v>22</v>
      </c>
      <c r="D10" s="3" t="s">
        <v>25</v>
      </c>
      <c r="E10" s="3" t="s">
        <v>9</v>
      </c>
      <c r="F10" s="262">
        <v>0.8</v>
      </c>
      <c r="G10" s="359" t="s">
        <v>5</v>
      </c>
      <c r="H10" s="359"/>
      <c r="I10" s="3">
        <v>20</v>
      </c>
      <c r="J10" s="11">
        <v>157</v>
      </c>
      <c r="K10" s="23">
        <v>165</v>
      </c>
    </row>
    <row r="11" spans="1:11" ht="15.75" customHeight="1">
      <c r="A11" s="380" t="s">
        <v>50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2"/>
    </row>
    <row r="12" spans="1:11" ht="15.75" customHeight="1" thickBot="1">
      <c r="A12" s="148" t="s">
        <v>21</v>
      </c>
      <c r="B12" s="24"/>
      <c r="C12" s="24" t="s">
        <v>22</v>
      </c>
      <c r="D12" s="24" t="s">
        <v>20</v>
      </c>
      <c r="E12" s="24" t="s">
        <v>10</v>
      </c>
      <c r="F12" s="129">
        <v>0.6</v>
      </c>
      <c r="G12" s="369" t="s">
        <v>36</v>
      </c>
      <c r="H12" s="369"/>
      <c r="I12" s="24">
        <v>14.7</v>
      </c>
      <c r="J12" s="26">
        <v>140</v>
      </c>
      <c r="K12" s="27">
        <v>140</v>
      </c>
    </row>
    <row r="13" spans="1:11" ht="15.75" customHeight="1" thickBot="1"/>
    <row r="14" spans="1:11" ht="15.75" customHeight="1">
      <c r="A14" s="383" t="s">
        <v>46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84"/>
    </row>
    <row r="15" spans="1:11" ht="26.25" thickBot="1">
      <c r="A15" s="377" t="s">
        <v>14</v>
      </c>
      <c r="B15" s="378"/>
      <c r="C15" s="125" t="s">
        <v>15</v>
      </c>
      <c r="D15" s="125" t="s">
        <v>3</v>
      </c>
      <c r="E15" s="125" t="s">
        <v>3</v>
      </c>
      <c r="F15" s="149" t="s">
        <v>2</v>
      </c>
      <c r="G15" s="379" t="s">
        <v>16</v>
      </c>
      <c r="H15" s="379"/>
      <c r="I15" s="149" t="s">
        <v>17</v>
      </c>
      <c r="J15" s="149" t="s">
        <v>37</v>
      </c>
      <c r="K15" s="85" t="s">
        <v>38</v>
      </c>
    </row>
    <row r="16" spans="1:11" ht="15.75" customHeight="1">
      <c r="A16" s="385" t="s">
        <v>49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7"/>
    </row>
    <row r="17" spans="1:11" ht="15.75" customHeight="1">
      <c r="A17" s="146" t="s">
        <v>23</v>
      </c>
      <c r="B17" s="3"/>
      <c r="C17" s="3" t="s">
        <v>24</v>
      </c>
      <c r="D17" s="3" t="s">
        <v>13</v>
      </c>
      <c r="E17" s="3" t="s">
        <v>0</v>
      </c>
      <c r="F17" s="262">
        <v>0.5</v>
      </c>
      <c r="G17" s="359" t="s">
        <v>7</v>
      </c>
      <c r="H17" s="359"/>
      <c r="I17" s="5">
        <v>8</v>
      </c>
      <c r="J17" s="159">
        <v>124</v>
      </c>
      <c r="K17" s="160">
        <f>ROUNDUP(J17*1.03,)</f>
        <v>128</v>
      </c>
    </row>
    <row r="18" spans="1:11" ht="15.75" customHeight="1">
      <c r="A18" s="146" t="s">
        <v>23</v>
      </c>
      <c r="B18" s="3"/>
      <c r="C18" s="3" t="s">
        <v>24</v>
      </c>
      <c r="D18" s="3" t="s">
        <v>13</v>
      </c>
      <c r="E18" s="3" t="s">
        <v>0</v>
      </c>
      <c r="F18" s="128">
        <v>1</v>
      </c>
      <c r="G18" s="359" t="s">
        <v>5</v>
      </c>
      <c r="H18" s="359"/>
      <c r="I18" s="5">
        <v>25</v>
      </c>
      <c r="J18" s="159">
        <v>123</v>
      </c>
      <c r="K18" s="160">
        <f>ROUNDUP(J18*1.03,)</f>
        <v>127</v>
      </c>
    </row>
    <row r="19" spans="1:11" ht="15.75" customHeight="1">
      <c r="A19" s="147" t="s">
        <v>23</v>
      </c>
      <c r="B19" s="5"/>
      <c r="C19" s="5" t="s">
        <v>24</v>
      </c>
      <c r="D19" s="5" t="s">
        <v>13</v>
      </c>
      <c r="E19" s="5" t="s">
        <v>0</v>
      </c>
      <c r="F19" s="127">
        <v>2</v>
      </c>
      <c r="G19" s="360" t="s">
        <v>7</v>
      </c>
      <c r="H19" s="360"/>
      <c r="I19" s="5">
        <v>32</v>
      </c>
      <c r="J19" s="161">
        <v>117</v>
      </c>
      <c r="K19" s="160">
        <f t="shared" ref="K19:K27" si="0">ROUNDUP(J19*1.03,)</f>
        <v>121</v>
      </c>
    </row>
    <row r="20" spans="1:11" ht="15.75" customHeight="1">
      <c r="A20" s="147" t="s">
        <v>23</v>
      </c>
      <c r="B20" s="5"/>
      <c r="C20" s="5" t="s">
        <v>24</v>
      </c>
      <c r="D20" s="5" t="s">
        <v>13</v>
      </c>
      <c r="E20" s="5" t="s">
        <v>0</v>
      </c>
      <c r="F20" s="127">
        <v>2.5</v>
      </c>
      <c r="G20" s="360" t="s">
        <v>7</v>
      </c>
      <c r="H20" s="360"/>
      <c r="I20" s="5">
        <v>39</v>
      </c>
      <c r="J20" s="161">
        <v>117</v>
      </c>
      <c r="K20" s="160">
        <f t="shared" si="0"/>
        <v>121</v>
      </c>
    </row>
    <row r="21" spans="1:11" ht="15.75" customHeight="1">
      <c r="A21" s="388" t="s">
        <v>52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90"/>
    </row>
    <row r="22" spans="1:11" ht="15.75" customHeight="1">
      <c r="A22" s="146" t="s">
        <v>23</v>
      </c>
      <c r="B22" s="3"/>
      <c r="C22" s="3" t="s">
        <v>24</v>
      </c>
      <c r="D22" s="3" t="s">
        <v>25</v>
      </c>
      <c r="E22" s="3" t="s">
        <v>9</v>
      </c>
      <c r="F22" s="262">
        <v>0.8</v>
      </c>
      <c r="G22" s="359" t="s">
        <v>5</v>
      </c>
      <c r="H22" s="359"/>
      <c r="I22" s="3">
        <v>20</v>
      </c>
      <c r="J22" s="159">
        <v>135</v>
      </c>
      <c r="K22" s="160">
        <f t="shared" ref="K22" si="1">ROUNDUP(J22*1.03,)</f>
        <v>140</v>
      </c>
    </row>
    <row r="23" spans="1:11" ht="15.75" customHeight="1">
      <c r="A23" s="146" t="s">
        <v>23</v>
      </c>
      <c r="B23" s="3"/>
      <c r="C23" s="3" t="s">
        <v>24</v>
      </c>
      <c r="D23" s="3" t="s">
        <v>25</v>
      </c>
      <c r="E23" s="3" t="s">
        <v>9</v>
      </c>
      <c r="F23" s="128">
        <v>1.5</v>
      </c>
      <c r="G23" s="359" t="s">
        <v>5</v>
      </c>
      <c r="H23" s="359"/>
      <c r="I23" s="3">
        <v>37</v>
      </c>
      <c r="J23" s="159">
        <v>117</v>
      </c>
      <c r="K23" s="160">
        <f t="shared" si="0"/>
        <v>121</v>
      </c>
    </row>
    <row r="24" spans="1:11" ht="15.75" customHeight="1">
      <c r="A24" s="380" t="s">
        <v>50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2"/>
    </row>
    <row r="25" spans="1:11" ht="15.75" customHeight="1">
      <c r="A25" s="146" t="s">
        <v>23</v>
      </c>
      <c r="B25" s="3"/>
      <c r="C25" s="3" t="s">
        <v>24</v>
      </c>
      <c r="D25" s="3" t="s">
        <v>20</v>
      </c>
      <c r="E25" s="3" t="s">
        <v>10</v>
      </c>
      <c r="F25" s="128">
        <v>0.5</v>
      </c>
      <c r="G25" s="359" t="s">
        <v>7</v>
      </c>
      <c r="H25" s="359"/>
      <c r="I25" s="5">
        <v>8</v>
      </c>
      <c r="J25" s="161">
        <v>147</v>
      </c>
      <c r="K25" s="160">
        <f t="shared" si="0"/>
        <v>152</v>
      </c>
    </row>
    <row r="26" spans="1:11" ht="15.75" customHeight="1">
      <c r="A26" s="146" t="s">
        <v>23</v>
      </c>
      <c r="B26" s="3"/>
      <c r="C26" s="3" t="s">
        <v>24</v>
      </c>
      <c r="D26" s="3" t="s">
        <v>20</v>
      </c>
      <c r="E26" s="3" t="s">
        <v>10</v>
      </c>
      <c r="F26" s="262">
        <v>0.8</v>
      </c>
      <c r="G26" s="359" t="s">
        <v>7</v>
      </c>
      <c r="H26" s="359"/>
      <c r="I26" s="5">
        <v>13</v>
      </c>
      <c r="J26" s="161">
        <v>138</v>
      </c>
      <c r="K26" s="160">
        <f t="shared" ref="K26" si="2">ROUNDUP(J26*1.03,)</f>
        <v>143</v>
      </c>
    </row>
    <row r="27" spans="1:11" ht="15.75" customHeight="1" thickBot="1">
      <c r="A27" s="148" t="s">
        <v>23</v>
      </c>
      <c r="B27" s="24"/>
      <c r="C27" s="24" t="s">
        <v>24</v>
      </c>
      <c r="D27" s="24" t="s">
        <v>20</v>
      </c>
      <c r="E27" s="24" t="s">
        <v>10</v>
      </c>
      <c r="F27" s="263">
        <v>0.8</v>
      </c>
      <c r="G27" s="369" t="s">
        <v>5</v>
      </c>
      <c r="H27" s="369"/>
      <c r="I27" s="35">
        <v>20</v>
      </c>
      <c r="J27" s="265">
        <v>136</v>
      </c>
      <c r="K27" s="266">
        <f t="shared" si="0"/>
        <v>141</v>
      </c>
    </row>
    <row r="28" spans="1:11" ht="15.75" customHeight="1" thickBot="1"/>
    <row r="29" spans="1:11" ht="15.75" customHeight="1">
      <c r="A29" s="383" t="s">
        <v>55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84"/>
    </row>
    <row r="30" spans="1:11" ht="26.25" thickBot="1">
      <c r="A30" s="377" t="s">
        <v>14</v>
      </c>
      <c r="B30" s="378"/>
      <c r="C30" s="125" t="s">
        <v>15</v>
      </c>
      <c r="D30" s="125" t="s">
        <v>3</v>
      </c>
      <c r="E30" s="125" t="s">
        <v>3</v>
      </c>
      <c r="F30" s="149" t="s">
        <v>2</v>
      </c>
      <c r="G30" s="379" t="s">
        <v>16</v>
      </c>
      <c r="H30" s="379"/>
      <c r="I30" s="149" t="s">
        <v>17</v>
      </c>
      <c r="J30" s="149" t="s">
        <v>37</v>
      </c>
      <c r="K30" s="85" t="s">
        <v>38</v>
      </c>
    </row>
    <row r="31" spans="1:11" ht="15.75" customHeight="1" thickBot="1">
      <c r="A31" s="31" t="s">
        <v>11</v>
      </c>
      <c r="B31" s="32"/>
      <c r="C31" s="32" t="s">
        <v>12</v>
      </c>
      <c r="D31" s="34" t="s">
        <v>19</v>
      </c>
      <c r="E31" s="32" t="s">
        <v>41</v>
      </c>
      <c r="F31" s="150">
        <v>6</v>
      </c>
      <c r="G31" s="391" t="s">
        <v>56</v>
      </c>
      <c r="H31" s="391"/>
      <c r="I31" s="32"/>
      <c r="J31" s="151"/>
      <c r="K31" s="152">
        <v>235</v>
      </c>
    </row>
    <row r="32" spans="1:11" ht="15.75" customHeight="1" thickBot="1"/>
    <row r="33" spans="1:12" ht="58.5" customHeight="1" thickBot="1">
      <c r="A33" s="287" t="s">
        <v>53</v>
      </c>
      <c r="B33" s="288"/>
      <c r="C33" s="288"/>
      <c r="D33" s="288"/>
      <c r="E33" s="289"/>
      <c r="F33" s="315" t="s">
        <v>54</v>
      </c>
      <c r="G33" s="283"/>
      <c r="H33" s="283"/>
      <c r="I33" s="283"/>
      <c r="J33" s="283"/>
      <c r="K33" s="284"/>
      <c r="L33" s="2"/>
    </row>
    <row r="34" spans="1:12" ht="12.75" customHeight="1">
      <c r="L34" s="2"/>
    </row>
    <row r="35" spans="1:12" ht="12.75" customHeight="1">
      <c r="L35" s="2"/>
    </row>
    <row r="36" spans="1:12" ht="12.75" customHeight="1"/>
    <row r="37" spans="1:12" ht="12.75" customHeight="1"/>
    <row r="38" spans="1:12" ht="12.75" customHeight="1">
      <c r="L38" s="271"/>
    </row>
    <row r="39" spans="1:12" ht="12.75" customHeight="1">
      <c r="F39" s="14"/>
      <c r="G39" s="14"/>
      <c r="H39" s="14"/>
      <c r="I39" s="14"/>
      <c r="J39" s="14"/>
      <c r="K39" s="14"/>
    </row>
    <row r="40" spans="1:12" ht="12.75" customHeight="1"/>
    <row r="41" spans="1:12" ht="12.75" customHeight="1"/>
    <row r="42" spans="1:12" ht="12.75" customHeight="1"/>
    <row r="43" spans="1:12" ht="12.75" customHeight="1"/>
    <row r="44" spans="1:12" ht="12.75" customHeight="1"/>
    <row r="48" spans="1:12" ht="12.75" customHeight="1"/>
    <row r="49" ht="12.75" customHeight="1"/>
  </sheetData>
  <mergeCells count="34">
    <mergeCell ref="G22:H22"/>
    <mergeCell ref="G26:H26"/>
    <mergeCell ref="A7:K7"/>
    <mergeCell ref="G8:H8"/>
    <mergeCell ref="G9:H9"/>
    <mergeCell ref="G10:H10"/>
    <mergeCell ref="G17:H17"/>
    <mergeCell ref="G5:H5"/>
    <mergeCell ref="A1:K1"/>
    <mergeCell ref="A2:B2"/>
    <mergeCell ref="G2:H2"/>
    <mergeCell ref="A3:K3"/>
    <mergeCell ref="G4:H4"/>
    <mergeCell ref="G6:H6"/>
    <mergeCell ref="A14:K14"/>
    <mergeCell ref="A15:B15"/>
    <mergeCell ref="A16:K16"/>
    <mergeCell ref="A11:K11"/>
    <mergeCell ref="G12:H12"/>
    <mergeCell ref="G18:H18"/>
    <mergeCell ref="G19:H19"/>
    <mergeCell ref="G15:H15"/>
    <mergeCell ref="A33:E33"/>
    <mergeCell ref="F33:K33"/>
    <mergeCell ref="G20:H20"/>
    <mergeCell ref="A21:K21"/>
    <mergeCell ref="G31:H31"/>
    <mergeCell ref="A29:K29"/>
    <mergeCell ref="A30:B30"/>
    <mergeCell ref="G30:H30"/>
    <mergeCell ref="G23:H23"/>
    <mergeCell ref="A24:K24"/>
    <mergeCell ref="G25:H25"/>
    <mergeCell ref="G27:H27"/>
  </mergeCells>
  <printOptions horizontalCentered="1"/>
  <pageMargins left="0.23622047244094491" right="0.23622047244094491" top="1.6141732283464567" bottom="0.78740157480314965" header="0.31496062992125984" footer="0.31496062992125984"/>
  <pageSetup paperSize="9" scale="89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34"/>
  <sheetViews>
    <sheetView zoomScaleNormal="100" workbookViewId="0">
      <selection sqref="A1:L1"/>
    </sheetView>
  </sheetViews>
  <sheetFormatPr defaultRowHeight="12.75"/>
  <cols>
    <col min="1" max="1" width="7.85546875" customWidth="1"/>
    <col min="2" max="2" width="6.85546875" customWidth="1"/>
    <col min="3" max="3" width="15.140625" customWidth="1"/>
    <col min="4" max="4" width="14.7109375" customWidth="1"/>
    <col min="5" max="5" width="12" bestFit="1" customWidth="1"/>
    <col min="6" max="6" width="7" customWidth="1"/>
    <col min="7" max="7" width="2" bestFit="1" customWidth="1"/>
    <col min="8" max="8" width="4" bestFit="1" customWidth="1"/>
    <col min="9" max="9" width="8.140625" customWidth="1"/>
    <col min="10" max="10" width="14.5703125" customWidth="1"/>
    <col min="11" max="12" width="14.5703125" bestFit="1" customWidth="1"/>
  </cols>
  <sheetData>
    <row r="1" spans="1:13" ht="18.75" thickBot="1">
      <c r="A1" s="392" t="s">
        <v>44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4"/>
    </row>
    <row r="2" spans="1:13" ht="26.25" thickBot="1">
      <c r="A2" s="296" t="s">
        <v>14</v>
      </c>
      <c r="B2" s="295"/>
      <c r="C2" s="82" t="s">
        <v>15</v>
      </c>
      <c r="D2" s="82" t="s">
        <v>3</v>
      </c>
      <c r="E2" s="82" t="s">
        <v>3</v>
      </c>
      <c r="F2" s="395" t="s">
        <v>31</v>
      </c>
      <c r="G2" s="396"/>
      <c r="H2" s="397"/>
      <c r="I2" s="83" t="s">
        <v>32</v>
      </c>
      <c r="J2" s="84" t="s">
        <v>134</v>
      </c>
      <c r="K2" s="84" t="s">
        <v>39</v>
      </c>
      <c r="L2" s="84" t="s">
        <v>40</v>
      </c>
      <c r="M2" s="99"/>
    </row>
    <row r="3" spans="1:13">
      <c r="A3" s="318" t="s">
        <v>11</v>
      </c>
      <c r="B3" s="319"/>
      <c r="C3" s="19" t="s">
        <v>12</v>
      </c>
      <c r="D3" s="19" t="s">
        <v>6</v>
      </c>
      <c r="E3" s="19" t="s">
        <v>30</v>
      </c>
      <c r="F3" s="365">
        <v>3</v>
      </c>
      <c r="G3" s="365"/>
      <c r="H3" s="365"/>
      <c r="I3" s="155">
        <f t="shared" ref="I3:I30" si="0">3.14*(F3/2)^2/1000*8</f>
        <v>5.6520000000000001E-2</v>
      </c>
      <c r="J3" s="100">
        <v>200</v>
      </c>
      <c r="K3" s="100">
        <v>204</v>
      </c>
      <c r="L3" s="101">
        <v>214</v>
      </c>
      <c r="M3" s="162"/>
    </row>
    <row r="4" spans="1:13">
      <c r="A4" s="332" t="s">
        <v>11</v>
      </c>
      <c r="B4" s="333"/>
      <c r="C4" s="4" t="s">
        <v>12</v>
      </c>
      <c r="D4" s="4" t="s">
        <v>6</v>
      </c>
      <c r="E4" s="4" t="s">
        <v>30</v>
      </c>
      <c r="F4" s="374">
        <v>4</v>
      </c>
      <c r="G4" s="374"/>
      <c r="H4" s="374"/>
      <c r="I4" s="156">
        <f t="shared" si="0"/>
        <v>0.10048</v>
      </c>
      <c r="J4" s="153">
        <v>190</v>
      </c>
      <c r="K4" s="153">
        <v>194</v>
      </c>
      <c r="L4" s="154">
        <v>202</v>
      </c>
      <c r="M4" s="162"/>
    </row>
    <row r="5" spans="1:13">
      <c r="A5" s="316" t="s">
        <v>11</v>
      </c>
      <c r="B5" s="317"/>
      <c r="C5" s="3" t="s">
        <v>12</v>
      </c>
      <c r="D5" s="3" t="s">
        <v>6</v>
      </c>
      <c r="E5" s="3" t="s">
        <v>30</v>
      </c>
      <c r="F5" s="359">
        <v>5</v>
      </c>
      <c r="G5" s="359"/>
      <c r="H5" s="359"/>
      <c r="I5" s="157">
        <f t="shared" si="0"/>
        <v>0.157</v>
      </c>
      <c r="J5" s="102">
        <v>180</v>
      </c>
      <c r="K5" s="102">
        <v>185</v>
      </c>
      <c r="L5" s="103">
        <v>194</v>
      </c>
      <c r="M5" s="162"/>
    </row>
    <row r="6" spans="1:13">
      <c r="A6" s="316" t="s">
        <v>11</v>
      </c>
      <c r="B6" s="317"/>
      <c r="C6" s="3" t="s">
        <v>12</v>
      </c>
      <c r="D6" s="3" t="s">
        <v>6</v>
      </c>
      <c r="E6" s="3" t="s">
        <v>30</v>
      </c>
      <c r="F6" s="359">
        <v>6</v>
      </c>
      <c r="G6" s="359"/>
      <c r="H6" s="359"/>
      <c r="I6" s="157">
        <f t="shared" si="0"/>
        <v>0.22608</v>
      </c>
      <c r="J6" s="102">
        <v>180</v>
      </c>
      <c r="K6" s="102">
        <v>185</v>
      </c>
      <c r="L6" s="103">
        <v>194</v>
      </c>
      <c r="M6" s="162"/>
    </row>
    <row r="7" spans="1:13">
      <c r="A7" s="316" t="s">
        <v>11</v>
      </c>
      <c r="B7" s="317"/>
      <c r="C7" s="3" t="s">
        <v>12</v>
      </c>
      <c r="D7" s="3" t="s">
        <v>6</v>
      </c>
      <c r="E7" s="3" t="s">
        <v>30</v>
      </c>
      <c r="F7" s="359">
        <v>7</v>
      </c>
      <c r="G7" s="359"/>
      <c r="H7" s="359"/>
      <c r="I7" s="157">
        <f t="shared" ref="I7" si="1">3.14*(F7/2)^2/1000*8</f>
        <v>0.30772000000000005</v>
      </c>
      <c r="J7" s="102">
        <v>180</v>
      </c>
      <c r="K7" s="102">
        <v>185</v>
      </c>
      <c r="L7" s="103">
        <v>194</v>
      </c>
      <c r="M7" s="162"/>
    </row>
    <row r="8" spans="1:13">
      <c r="A8" s="316" t="s">
        <v>11</v>
      </c>
      <c r="B8" s="317"/>
      <c r="C8" s="3" t="s">
        <v>12</v>
      </c>
      <c r="D8" s="3" t="s">
        <v>6</v>
      </c>
      <c r="E8" s="3" t="s">
        <v>30</v>
      </c>
      <c r="F8" s="359">
        <v>8</v>
      </c>
      <c r="G8" s="359"/>
      <c r="H8" s="359"/>
      <c r="I8" s="157">
        <f t="shared" si="0"/>
        <v>0.40192</v>
      </c>
      <c r="J8" s="102">
        <v>180</v>
      </c>
      <c r="K8" s="102">
        <v>185</v>
      </c>
      <c r="L8" s="103">
        <v>194</v>
      </c>
      <c r="M8" s="162"/>
    </row>
    <row r="9" spans="1:13">
      <c r="A9" s="316" t="s">
        <v>11</v>
      </c>
      <c r="B9" s="317"/>
      <c r="C9" s="3" t="s">
        <v>12</v>
      </c>
      <c r="D9" s="3" t="s">
        <v>6</v>
      </c>
      <c r="E9" s="3" t="s">
        <v>30</v>
      </c>
      <c r="F9" s="359">
        <v>10</v>
      </c>
      <c r="G9" s="359"/>
      <c r="H9" s="359"/>
      <c r="I9" s="157">
        <f t="shared" si="0"/>
        <v>0.628</v>
      </c>
      <c r="J9" s="102">
        <v>180</v>
      </c>
      <c r="K9" s="102">
        <v>185</v>
      </c>
      <c r="L9" s="103">
        <v>194</v>
      </c>
      <c r="M9" s="162"/>
    </row>
    <row r="10" spans="1:13">
      <c r="A10" s="316" t="s">
        <v>11</v>
      </c>
      <c r="B10" s="317"/>
      <c r="C10" s="3" t="s">
        <v>12</v>
      </c>
      <c r="D10" s="3" t="s">
        <v>6</v>
      </c>
      <c r="E10" s="3" t="s">
        <v>30</v>
      </c>
      <c r="F10" s="359">
        <v>12</v>
      </c>
      <c r="G10" s="359"/>
      <c r="H10" s="359"/>
      <c r="I10" s="157">
        <f t="shared" si="0"/>
        <v>0.90432000000000001</v>
      </c>
      <c r="J10" s="102">
        <v>180</v>
      </c>
      <c r="K10" s="102">
        <v>185</v>
      </c>
      <c r="L10" s="103">
        <v>194</v>
      </c>
      <c r="M10" s="162"/>
    </row>
    <row r="11" spans="1:13">
      <c r="A11" s="316" t="s">
        <v>11</v>
      </c>
      <c r="B11" s="317"/>
      <c r="C11" s="3" t="s">
        <v>12</v>
      </c>
      <c r="D11" s="3" t="s">
        <v>6</v>
      </c>
      <c r="E11" s="3" t="s">
        <v>30</v>
      </c>
      <c r="F11" s="359">
        <v>14</v>
      </c>
      <c r="G11" s="359"/>
      <c r="H11" s="359"/>
      <c r="I11" s="157">
        <f t="shared" si="0"/>
        <v>1.2308800000000002</v>
      </c>
      <c r="J11" s="102">
        <v>180</v>
      </c>
      <c r="K11" s="102">
        <v>185</v>
      </c>
      <c r="L11" s="103">
        <v>194</v>
      </c>
      <c r="M11" s="162"/>
    </row>
    <row r="12" spans="1:13">
      <c r="A12" s="316" t="s">
        <v>11</v>
      </c>
      <c r="B12" s="317"/>
      <c r="C12" s="3" t="s">
        <v>12</v>
      </c>
      <c r="D12" s="3" t="s">
        <v>6</v>
      </c>
      <c r="E12" s="3" t="s">
        <v>30</v>
      </c>
      <c r="F12" s="359">
        <v>16</v>
      </c>
      <c r="G12" s="359"/>
      <c r="H12" s="359"/>
      <c r="I12" s="157">
        <f t="shared" si="0"/>
        <v>1.60768</v>
      </c>
      <c r="J12" s="102">
        <v>180</v>
      </c>
      <c r="K12" s="102">
        <v>185</v>
      </c>
      <c r="L12" s="103">
        <v>194</v>
      </c>
      <c r="M12" s="162"/>
    </row>
    <row r="13" spans="1:13">
      <c r="A13" s="316" t="s">
        <v>11</v>
      </c>
      <c r="B13" s="317"/>
      <c r="C13" s="3" t="s">
        <v>12</v>
      </c>
      <c r="D13" s="3" t="s">
        <v>6</v>
      </c>
      <c r="E13" s="3" t="s">
        <v>30</v>
      </c>
      <c r="F13" s="359">
        <v>18</v>
      </c>
      <c r="G13" s="359"/>
      <c r="H13" s="359"/>
      <c r="I13" s="157">
        <f t="shared" si="0"/>
        <v>2.0347200000000001</v>
      </c>
      <c r="J13" s="102">
        <v>180</v>
      </c>
      <c r="K13" s="102">
        <v>185</v>
      </c>
      <c r="L13" s="103">
        <v>194</v>
      </c>
      <c r="M13" s="162"/>
    </row>
    <row r="14" spans="1:13">
      <c r="A14" s="316" t="s">
        <v>11</v>
      </c>
      <c r="B14" s="317"/>
      <c r="C14" s="3" t="s">
        <v>12</v>
      </c>
      <c r="D14" s="3" t="s">
        <v>6</v>
      </c>
      <c r="E14" s="3" t="s">
        <v>30</v>
      </c>
      <c r="F14" s="359">
        <v>20</v>
      </c>
      <c r="G14" s="359"/>
      <c r="H14" s="359"/>
      <c r="I14" s="157">
        <f t="shared" si="0"/>
        <v>2.512</v>
      </c>
      <c r="J14" s="102">
        <v>180</v>
      </c>
      <c r="K14" s="102">
        <v>185</v>
      </c>
      <c r="L14" s="103">
        <v>194</v>
      </c>
      <c r="M14" s="162"/>
    </row>
    <row r="15" spans="1:13">
      <c r="A15" s="316" t="s">
        <v>11</v>
      </c>
      <c r="B15" s="317"/>
      <c r="C15" s="3" t="s">
        <v>12</v>
      </c>
      <c r="D15" s="3" t="s">
        <v>6</v>
      </c>
      <c r="E15" s="3" t="s">
        <v>30</v>
      </c>
      <c r="F15" s="359">
        <v>22</v>
      </c>
      <c r="G15" s="359"/>
      <c r="H15" s="359"/>
      <c r="I15" s="157">
        <f t="shared" si="0"/>
        <v>3.03952</v>
      </c>
      <c r="J15" s="102">
        <v>180</v>
      </c>
      <c r="K15" s="102">
        <v>185</v>
      </c>
      <c r="L15" s="103">
        <v>194</v>
      </c>
      <c r="M15" s="162"/>
    </row>
    <row r="16" spans="1:13">
      <c r="A16" s="316" t="s">
        <v>11</v>
      </c>
      <c r="B16" s="317"/>
      <c r="C16" s="3" t="s">
        <v>12</v>
      </c>
      <c r="D16" s="3" t="s">
        <v>6</v>
      </c>
      <c r="E16" s="3" t="s">
        <v>30</v>
      </c>
      <c r="F16" s="359">
        <v>25</v>
      </c>
      <c r="G16" s="359"/>
      <c r="H16" s="359"/>
      <c r="I16" s="157">
        <f t="shared" si="0"/>
        <v>3.9249999999999998</v>
      </c>
      <c r="J16" s="102">
        <v>180</v>
      </c>
      <c r="K16" s="102">
        <v>185</v>
      </c>
      <c r="L16" s="103">
        <v>194</v>
      </c>
      <c r="M16" s="162"/>
    </row>
    <row r="17" spans="1:13">
      <c r="A17" s="316" t="s">
        <v>11</v>
      </c>
      <c r="B17" s="317"/>
      <c r="C17" s="3" t="s">
        <v>12</v>
      </c>
      <c r="D17" s="3" t="s">
        <v>6</v>
      </c>
      <c r="E17" s="3" t="s">
        <v>30</v>
      </c>
      <c r="F17" s="359">
        <v>30</v>
      </c>
      <c r="G17" s="359"/>
      <c r="H17" s="359"/>
      <c r="I17" s="157">
        <f t="shared" ref="I17" si="2">3.14*(F17/2)^2/1000*8</f>
        <v>5.6520000000000001</v>
      </c>
      <c r="J17" s="102">
        <v>180</v>
      </c>
      <c r="K17" s="102">
        <v>185</v>
      </c>
      <c r="L17" s="103">
        <v>194</v>
      </c>
      <c r="M17" s="162"/>
    </row>
    <row r="18" spans="1:13">
      <c r="A18" s="316" t="s">
        <v>11</v>
      </c>
      <c r="B18" s="317"/>
      <c r="C18" s="3" t="s">
        <v>12</v>
      </c>
      <c r="D18" s="3" t="s">
        <v>6</v>
      </c>
      <c r="E18" s="3" t="s">
        <v>30</v>
      </c>
      <c r="F18" s="359">
        <v>32</v>
      </c>
      <c r="G18" s="359"/>
      <c r="H18" s="359"/>
      <c r="I18" s="157">
        <f t="shared" si="0"/>
        <v>6.43072</v>
      </c>
      <c r="J18" s="102">
        <v>180</v>
      </c>
      <c r="K18" s="102">
        <v>185</v>
      </c>
      <c r="L18" s="103">
        <v>194</v>
      </c>
      <c r="M18" s="162"/>
    </row>
    <row r="19" spans="1:13">
      <c r="A19" s="316" t="s">
        <v>11</v>
      </c>
      <c r="B19" s="317"/>
      <c r="C19" s="3" t="s">
        <v>12</v>
      </c>
      <c r="D19" s="3" t="s">
        <v>6</v>
      </c>
      <c r="E19" s="3" t="s">
        <v>30</v>
      </c>
      <c r="F19" s="359">
        <v>35</v>
      </c>
      <c r="G19" s="359"/>
      <c r="H19" s="359"/>
      <c r="I19" s="157">
        <f t="shared" si="0"/>
        <v>7.6929999999999996</v>
      </c>
      <c r="J19" s="102">
        <v>180</v>
      </c>
      <c r="K19" s="102">
        <v>185</v>
      </c>
      <c r="L19" s="103">
        <v>194</v>
      </c>
      <c r="M19" s="162"/>
    </row>
    <row r="20" spans="1:13">
      <c r="A20" s="316" t="s">
        <v>11</v>
      </c>
      <c r="B20" s="317"/>
      <c r="C20" s="3" t="s">
        <v>12</v>
      </c>
      <c r="D20" s="3" t="s">
        <v>6</v>
      </c>
      <c r="E20" s="3" t="s">
        <v>30</v>
      </c>
      <c r="F20" s="359">
        <v>40</v>
      </c>
      <c r="G20" s="359"/>
      <c r="H20" s="359"/>
      <c r="I20" s="157">
        <f t="shared" si="0"/>
        <v>10.048</v>
      </c>
      <c r="J20" s="102">
        <v>180</v>
      </c>
      <c r="K20" s="102">
        <v>185</v>
      </c>
      <c r="L20" s="103">
        <v>194</v>
      </c>
      <c r="M20" s="162"/>
    </row>
    <row r="21" spans="1:13">
      <c r="A21" s="316" t="s">
        <v>11</v>
      </c>
      <c r="B21" s="317"/>
      <c r="C21" s="3" t="s">
        <v>12</v>
      </c>
      <c r="D21" s="3" t="s">
        <v>6</v>
      </c>
      <c r="E21" s="3" t="s">
        <v>30</v>
      </c>
      <c r="F21" s="359">
        <v>45</v>
      </c>
      <c r="G21" s="359"/>
      <c r="H21" s="359"/>
      <c r="I21" s="157">
        <f t="shared" si="0"/>
        <v>12.717000000000001</v>
      </c>
      <c r="J21" s="102">
        <v>180</v>
      </c>
      <c r="K21" s="102">
        <v>185</v>
      </c>
      <c r="L21" s="103">
        <v>194</v>
      </c>
      <c r="M21" s="162"/>
    </row>
    <row r="22" spans="1:13">
      <c r="A22" s="316" t="s">
        <v>11</v>
      </c>
      <c r="B22" s="317"/>
      <c r="C22" s="3" t="s">
        <v>12</v>
      </c>
      <c r="D22" s="3" t="s">
        <v>6</v>
      </c>
      <c r="E22" s="3" t="s">
        <v>30</v>
      </c>
      <c r="F22" s="359">
        <v>50</v>
      </c>
      <c r="G22" s="359"/>
      <c r="H22" s="359"/>
      <c r="I22" s="157">
        <f t="shared" si="0"/>
        <v>15.7</v>
      </c>
      <c r="J22" s="102">
        <v>180</v>
      </c>
      <c r="K22" s="102">
        <v>185</v>
      </c>
      <c r="L22" s="103">
        <v>194</v>
      </c>
      <c r="M22" s="162"/>
    </row>
    <row r="23" spans="1:13">
      <c r="A23" s="316" t="s">
        <v>11</v>
      </c>
      <c r="B23" s="317"/>
      <c r="C23" s="3" t="s">
        <v>12</v>
      </c>
      <c r="D23" s="3" t="s">
        <v>6</v>
      </c>
      <c r="E23" s="3" t="s">
        <v>30</v>
      </c>
      <c r="F23" s="359">
        <v>55</v>
      </c>
      <c r="G23" s="359"/>
      <c r="H23" s="359"/>
      <c r="I23" s="157">
        <f t="shared" si="0"/>
        <v>18.997</v>
      </c>
      <c r="J23" s="102">
        <v>180</v>
      </c>
      <c r="K23" s="102">
        <v>185</v>
      </c>
      <c r="L23" s="103">
        <v>194</v>
      </c>
      <c r="M23" s="162"/>
    </row>
    <row r="24" spans="1:13">
      <c r="A24" s="316" t="s">
        <v>11</v>
      </c>
      <c r="B24" s="317"/>
      <c r="C24" s="3" t="s">
        <v>12</v>
      </c>
      <c r="D24" s="3" t="s">
        <v>6</v>
      </c>
      <c r="E24" s="3" t="s">
        <v>30</v>
      </c>
      <c r="F24" s="359">
        <v>60</v>
      </c>
      <c r="G24" s="359"/>
      <c r="H24" s="359"/>
      <c r="I24" s="157">
        <f t="shared" si="0"/>
        <v>22.608000000000001</v>
      </c>
      <c r="J24" s="102">
        <v>180</v>
      </c>
      <c r="K24" s="102">
        <v>185</v>
      </c>
      <c r="L24" s="103">
        <v>194</v>
      </c>
      <c r="M24" s="162"/>
    </row>
    <row r="25" spans="1:13">
      <c r="A25" s="316" t="s">
        <v>11</v>
      </c>
      <c r="B25" s="317"/>
      <c r="C25" s="3" t="s">
        <v>12</v>
      </c>
      <c r="D25" s="3" t="s">
        <v>6</v>
      </c>
      <c r="E25" s="3" t="s">
        <v>30</v>
      </c>
      <c r="F25" s="359">
        <v>65</v>
      </c>
      <c r="G25" s="359"/>
      <c r="H25" s="359"/>
      <c r="I25" s="157">
        <f t="shared" si="0"/>
        <v>26.533000000000001</v>
      </c>
      <c r="J25" s="102">
        <v>180</v>
      </c>
      <c r="K25" s="102">
        <v>185</v>
      </c>
      <c r="L25" s="103">
        <v>194</v>
      </c>
      <c r="M25" s="162"/>
    </row>
    <row r="26" spans="1:13">
      <c r="A26" s="316" t="s">
        <v>11</v>
      </c>
      <c r="B26" s="317"/>
      <c r="C26" s="3" t="s">
        <v>12</v>
      </c>
      <c r="D26" s="3" t="s">
        <v>6</v>
      </c>
      <c r="E26" s="3" t="s">
        <v>30</v>
      </c>
      <c r="F26" s="359">
        <v>70</v>
      </c>
      <c r="G26" s="359"/>
      <c r="H26" s="359"/>
      <c r="I26" s="157">
        <f t="shared" si="0"/>
        <v>30.771999999999998</v>
      </c>
      <c r="J26" s="102">
        <v>180</v>
      </c>
      <c r="K26" s="102">
        <v>185</v>
      </c>
      <c r="L26" s="103">
        <v>194</v>
      </c>
      <c r="M26" s="162"/>
    </row>
    <row r="27" spans="1:13">
      <c r="A27" s="316" t="s">
        <v>11</v>
      </c>
      <c r="B27" s="317"/>
      <c r="C27" s="3" t="s">
        <v>12</v>
      </c>
      <c r="D27" s="3" t="s">
        <v>6</v>
      </c>
      <c r="E27" s="3" t="s">
        <v>30</v>
      </c>
      <c r="F27" s="359">
        <v>75</v>
      </c>
      <c r="G27" s="359"/>
      <c r="H27" s="359"/>
      <c r="I27" s="157">
        <f t="shared" si="0"/>
        <v>35.325000000000003</v>
      </c>
      <c r="J27" s="102">
        <v>180</v>
      </c>
      <c r="K27" s="102">
        <v>185</v>
      </c>
      <c r="L27" s="103">
        <v>194</v>
      </c>
      <c r="M27" s="162"/>
    </row>
    <row r="28" spans="1:13">
      <c r="A28" s="332" t="s">
        <v>11</v>
      </c>
      <c r="B28" s="333"/>
      <c r="C28" s="4" t="s">
        <v>12</v>
      </c>
      <c r="D28" s="4" t="s">
        <v>6</v>
      </c>
      <c r="E28" s="4" t="s">
        <v>30</v>
      </c>
      <c r="F28" s="374">
        <v>80</v>
      </c>
      <c r="G28" s="374"/>
      <c r="H28" s="374"/>
      <c r="I28" s="156">
        <f t="shared" si="0"/>
        <v>40.192</v>
      </c>
      <c r="J28" s="102">
        <v>180</v>
      </c>
      <c r="K28" s="102">
        <v>185</v>
      </c>
      <c r="L28" s="103">
        <v>194</v>
      </c>
      <c r="M28" s="162"/>
    </row>
    <row r="29" spans="1:13">
      <c r="A29" s="332" t="s">
        <v>11</v>
      </c>
      <c r="B29" s="333"/>
      <c r="C29" s="4" t="s">
        <v>12</v>
      </c>
      <c r="D29" s="4" t="s">
        <v>6</v>
      </c>
      <c r="E29" s="4" t="s">
        <v>30</v>
      </c>
      <c r="F29" s="374">
        <v>90</v>
      </c>
      <c r="G29" s="374"/>
      <c r="H29" s="374"/>
      <c r="I29" s="156">
        <f t="shared" si="0"/>
        <v>50.868000000000002</v>
      </c>
      <c r="J29" s="102">
        <v>180</v>
      </c>
      <c r="K29" s="102">
        <v>185</v>
      </c>
      <c r="L29" s="103">
        <v>194</v>
      </c>
      <c r="M29" s="162"/>
    </row>
    <row r="30" spans="1:13" ht="13.5" thickBot="1">
      <c r="A30" s="320" t="s">
        <v>11</v>
      </c>
      <c r="B30" s="321"/>
      <c r="C30" s="32" t="s">
        <v>12</v>
      </c>
      <c r="D30" s="32" t="s">
        <v>6</v>
      </c>
      <c r="E30" s="32" t="s">
        <v>30</v>
      </c>
      <c r="F30" s="391">
        <v>100</v>
      </c>
      <c r="G30" s="391"/>
      <c r="H30" s="391"/>
      <c r="I30" s="158">
        <f t="shared" si="0"/>
        <v>62.8</v>
      </c>
      <c r="J30" s="104">
        <v>180</v>
      </c>
      <c r="K30" s="104">
        <v>185</v>
      </c>
      <c r="L30" s="105">
        <v>194</v>
      </c>
      <c r="M30" s="162"/>
    </row>
    <row r="31" spans="1:13" ht="13.5" thickBot="1"/>
    <row r="32" spans="1:13">
      <c r="A32" s="398" t="s">
        <v>4</v>
      </c>
      <c r="B32" s="399"/>
      <c r="C32" s="399"/>
      <c r="D32" s="399"/>
      <c r="E32" s="400"/>
      <c r="F32" s="407" t="s">
        <v>1</v>
      </c>
      <c r="G32" s="408"/>
      <c r="H32" s="408"/>
      <c r="I32" s="408"/>
      <c r="J32" s="408"/>
      <c r="K32" s="408"/>
      <c r="L32" s="409"/>
    </row>
    <row r="33" spans="1:12">
      <c r="A33" s="401"/>
      <c r="B33" s="402"/>
      <c r="C33" s="402"/>
      <c r="D33" s="402"/>
      <c r="E33" s="403"/>
      <c r="F33" s="410"/>
      <c r="G33" s="411"/>
      <c r="H33" s="411"/>
      <c r="I33" s="411"/>
      <c r="J33" s="411"/>
      <c r="K33" s="411"/>
      <c r="L33" s="412"/>
    </row>
    <row r="34" spans="1:12" ht="13.5" thickBot="1">
      <c r="A34" s="404"/>
      <c r="B34" s="405"/>
      <c r="C34" s="405"/>
      <c r="D34" s="405"/>
      <c r="E34" s="406"/>
      <c r="F34" s="413"/>
      <c r="G34" s="414"/>
      <c r="H34" s="414"/>
      <c r="I34" s="414"/>
      <c r="J34" s="414"/>
      <c r="K34" s="414"/>
      <c r="L34" s="415"/>
    </row>
  </sheetData>
  <mergeCells count="61">
    <mergeCell ref="A27:B27"/>
    <mergeCell ref="F27:H27"/>
    <mergeCell ref="A28:B28"/>
    <mergeCell ref="F28:H28"/>
    <mergeCell ref="A29:B29"/>
    <mergeCell ref="F29:H29"/>
    <mergeCell ref="F26:H26"/>
    <mergeCell ref="F30:H30"/>
    <mergeCell ref="A32:E34"/>
    <mergeCell ref="F32:L34"/>
    <mergeCell ref="F20:H20"/>
    <mergeCell ref="F21:H21"/>
    <mergeCell ref="F22:H22"/>
    <mergeCell ref="F23:H23"/>
    <mergeCell ref="F24:H24"/>
    <mergeCell ref="F25:H25"/>
    <mergeCell ref="A30:B30"/>
    <mergeCell ref="A21:B21"/>
    <mergeCell ref="A22:B22"/>
    <mergeCell ref="A23:B23"/>
    <mergeCell ref="A24:B24"/>
    <mergeCell ref="A25:B25"/>
    <mergeCell ref="F19:H19"/>
    <mergeCell ref="F6:H6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8:H18"/>
    <mergeCell ref="F7:H7"/>
    <mergeCell ref="F17:H17"/>
    <mergeCell ref="A26:B26"/>
    <mergeCell ref="A14:B14"/>
    <mergeCell ref="A15:B15"/>
    <mergeCell ref="A16:B16"/>
    <mergeCell ref="A18:B18"/>
    <mergeCell ref="A19:B19"/>
    <mergeCell ref="A20:B20"/>
    <mergeCell ref="A17:B17"/>
    <mergeCell ref="A13:B13"/>
    <mergeCell ref="A2:B2"/>
    <mergeCell ref="A4:B4"/>
    <mergeCell ref="A5:B5"/>
    <mergeCell ref="A6:B6"/>
    <mergeCell ref="A8:B8"/>
    <mergeCell ref="A9:B9"/>
    <mergeCell ref="A10:B10"/>
    <mergeCell ref="A11:B11"/>
    <mergeCell ref="A12:B12"/>
    <mergeCell ref="A3:B3"/>
    <mergeCell ref="A7:B7"/>
    <mergeCell ref="A1:L1"/>
    <mergeCell ref="F2:H2"/>
    <mergeCell ref="F4:H4"/>
    <mergeCell ref="F5:H5"/>
    <mergeCell ref="F3:H3"/>
  </mergeCells>
  <printOptions horizontalCentered="1"/>
  <pageMargins left="0.23622047244094491" right="0.23622047244094491" top="1.8541666666666667" bottom="0.78740157480314965" header="0.31496062992125984" footer="0.31496062992125984"/>
  <pageSetup paperSize="9" scale="83" orientation="portrait" r:id="rId1"/>
  <headerFooter>
    <oddHeader>&amp;C&amp;G
&amp;16ООО "Производственная компания МВ ГРУПП"
Т.: &amp;K04+000(985)928-95-10, (985)928-95-14&amp;K000000; Т./ф.: &amp;K04+000(495)510-25-14, (495)775-08-61&amp;K000000.
&amp;K002060www.mv-steel.ru</oddHeader>
    <oddFooter>&amp;C127486, г. Москва, Коровинское ш., д. 10, стр. 2
ИНН/КПП 7713747366/771301001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Труба AISI 304</vt:lpstr>
      <vt:lpstr>Труба AISI 201</vt:lpstr>
      <vt:lpstr>Труба AISI 316</vt:lpstr>
      <vt:lpstr>Труба профильная 304</vt:lpstr>
      <vt:lpstr>Труба профильная 201, 430</vt:lpstr>
      <vt:lpstr>Труба AISI 304 EN DIN</vt:lpstr>
      <vt:lpstr>Лист AISI 304</vt:lpstr>
      <vt:lpstr>Лист AISI 201, 430</vt:lpstr>
      <vt:lpstr>Круг AISI 304</vt:lpstr>
      <vt:lpstr>Круг AISI 201</vt:lpstr>
      <vt:lpstr>Фурнитура ограждения</vt:lpstr>
      <vt:lpstr>'Лист AISI 201, 430'!Область_печати</vt:lpstr>
      <vt:lpstr>'Лист AISI 304'!Область_печати</vt:lpstr>
      <vt:lpstr>'Фурнитура ограждения'!Область_печати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Maxim</cp:lastModifiedBy>
  <cp:lastPrinted>2017-08-07T06:46:17Z</cp:lastPrinted>
  <dcterms:created xsi:type="dcterms:W3CDTF">2008-09-15T11:46:17Z</dcterms:created>
  <dcterms:modified xsi:type="dcterms:W3CDTF">2017-08-07T07:24:34Z</dcterms:modified>
</cp:coreProperties>
</file>